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не изменять!!!" sheetId="2" r:id="rId2"/>
    <sheet name="Лист3" sheetId="3" r:id="rId3"/>
    <sheet name="Лист4" sheetId="4" r:id="rId4"/>
    <sheet name="Лист5" sheetId="5" r:id="rId5"/>
    <sheet name="текстовая часть" sheetId="6" r:id="rId6"/>
  </sheets>
  <definedNames>
    <definedName name="_xlnm.Print_Area" localSheetId="1">'не изменять!!!'!$A$1:$X$95</definedName>
  </definedNames>
  <calcPr calcId="162913" iterate="1"/>
</workbook>
</file>

<file path=xl/calcChain.xml><?xml version="1.0" encoding="utf-8"?>
<calcChain xmlns="http://schemas.openxmlformats.org/spreadsheetml/2006/main">
  <c r="E57" i="2" l="1"/>
  <c r="E65" i="2"/>
  <c r="D73" i="2"/>
  <c r="D62" i="2"/>
  <c r="I19" i="3"/>
  <c r="H19" i="3"/>
  <c r="S49" i="2"/>
  <c r="R49" i="2" s="1"/>
  <c r="S45" i="2"/>
  <c r="L49" i="2"/>
  <c r="L45" i="2"/>
  <c r="K45" i="2" s="1"/>
  <c r="R89" i="2"/>
  <c r="R88" i="2"/>
  <c r="R87" i="2"/>
  <c r="R86" i="2"/>
  <c r="R85" i="2"/>
  <c r="R84" i="2"/>
  <c r="R83" i="2"/>
  <c r="R82" i="2"/>
  <c r="R81" i="2"/>
  <c r="R80" i="2"/>
  <c r="R79" i="2"/>
  <c r="X78" i="2"/>
  <c r="X40" i="2" s="1"/>
  <c r="W78" i="2"/>
  <c r="W40" i="2" s="1"/>
  <c r="V78" i="2"/>
  <c r="U78" i="2"/>
  <c r="T78" i="2"/>
  <c r="S78" i="2"/>
  <c r="R77" i="2"/>
  <c r="R76" i="2"/>
  <c r="R75" i="2"/>
  <c r="R74" i="2"/>
  <c r="R72" i="2"/>
  <c r="R71" i="2"/>
  <c r="R70" i="2"/>
  <c r="R69" i="2"/>
  <c r="R68" i="2"/>
  <c r="R67" i="2"/>
  <c r="T65" i="2"/>
  <c r="S65" i="2"/>
  <c r="R65" i="2" s="1"/>
  <c r="R64" i="2"/>
  <c r="R63" i="2"/>
  <c r="R61" i="2"/>
  <c r="R60" i="2"/>
  <c r="R59" i="2"/>
  <c r="R58" i="2"/>
  <c r="T57" i="2"/>
  <c r="T40" i="2" s="1"/>
  <c r="T36" i="2" s="1"/>
  <c r="S57" i="2"/>
  <c r="R57" i="2" s="1"/>
  <c r="R48" i="2"/>
  <c r="R47" i="2"/>
  <c r="R46" i="2"/>
  <c r="R45" i="2"/>
  <c r="R44" i="2"/>
  <c r="S41" i="2"/>
  <c r="R41" i="2" s="1"/>
  <c r="V40" i="2"/>
  <c r="U40" i="2"/>
  <c r="W37" i="2"/>
  <c r="W27" i="2" s="1"/>
  <c r="K89" i="2"/>
  <c r="K88" i="2"/>
  <c r="K87" i="2"/>
  <c r="K86" i="2"/>
  <c r="K85" i="2"/>
  <c r="K84" i="2"/>
  <c r="K83" i="2"/>
  <c r="K82" i="2"/>
  <c r="K81" i="2"/>
  <c r="K80" i="2"/>
  <c r="K79" i="2"/>
  <c r="Q78" i="2"/>
  <c r="P78" i="2"/>
  <c r="P40" i="2" s="1"/>
  <c r="O78" i="2"/>
  <c r="O40" i="2" s="1"/>
  <c r="N78" i="2"/>
  <c r="M78" i="2"/>
  <c r="L78" i="2"/>
  <c r="K77" i="2"/>
  <c r="K76" i="2"/>
  <c r="K75" i="2"/>
  <c r="K74" i="2"/>
  <c r="K72" i="2"/>
  <c r="K71" i="2"/>
  <c r="K70" i="2"/>
  <c r="K69" i="2"/>
  <c r="K68" i="2"/>
  <c r="K67" i="2"/>
  <c r="M65" i="2"/>
  <c r="L65" i="2"/>
  <c r="K65" i="2" s="1"/>
  <c r="K64" i="2"/>
  <c r="K63" i="2"/>
  <c r="K61" i="2"/>
  <c r="K60" i="2"/>
  <c r="K59" i="2"/>
  <c r="K58" i="2"/>
  <c r="M57" i="2"/>
  <c r="M40" i="2" s="1"/>
  <c r="M36" i="2" s="1"/>
  <c r="L57" i="2"/>
  <c r="K57" i="2" s="1"/>
  <c r="K49" i="2"/>
  <c r="K48" i="2"/>
  <c r="K47" i="2"/>
  <c r="K46" i="2"/>
  <c r="K44" i="2"/>
  <c r="L41" i="2"/>
  <c r="K41" i="2" s="1"/>
  <c r="Q40" i="2"/>
  <c r="N40" i="2"/>
  <c r="P37" i="2"/>
  <c r="P27" i="2" s="1"/>
  <c r="L30" i="2"/>
  <c r="K30" i="2" s="1"/>
  <c r="F57" i="2"/>
  <c r="F65" i="2"/>
  <c r="F78" i="2"/>
  <c r="F40" i="2" s="1"/>
  <c r="K78" i="2" l="1"/>
  <c r="L40" i="2"/>
  <c r="K40" i="2" s="1"/>
  <c r="R78" i="2"/>
  <c r="S30" i="2"/>
  <c r="S40" i="2"/>
  <c r="L27" i="2"/>
  <c r="T27" i="2"/>
  <c r="R36" i="2"/>
  <c r="R40" i="2"/>
  <c r="M27" i="2"/>
  <c r="K36" i="2"/>
  <c r="K27" i="2"/>
  <c r="G78" i="2"/>
  <c r="H78" i="2"/>
  <c r="I78" i="2"/>
  <c r="J78" i="2"/>
  <c r="E78" i="2"/>
  <c r="D79" i="2"/>
  <c r="D58" i="2"/>
  <c r="D87" i="2"/>
  <c r="E41" i="2"/>
  <c r="D60" i="2"/>
  <c r="D63" i="2"/>
  <c r="D61" i="2"/>
  <c r="D67" i="2"/>
  <c r="D45" i="2"/>
  <c r="E30" i="2" l="1"/>
  <c r="S27" i="2"/>
  <c r="R27" i="2" s="1"/>
  <c r="R30" i="2"/>
  <c r="E40" i="2"/>
  <c r="D57" i="2"/>
  <c r="I25" i="3" l="1"/>
  <c r="H25" i="3"/>
  <c r="E25" i="3"/>
  <c r="F25" i="3"/>
  <c r="D41" i="2"/>
  <c r="D65" i="2"/>
  <c r="D77" i="2"/>
  <c r="D76" i="2"/>
  <c r="F36" i="2" l="1"/>
  <c r="D81" i="2"/>
  <c r="D85" i="2"/>
  <c r="D83" i="2" l="1"/>
  <c r="D64" i="2"/>
  <c r="D82" i="2" l="1"/>
  <c r="I40" i="2" l="1"/>
  <c r="J40" i="2"/>
  <c r="I37" i="2"/>
  <c r="I27" i="2" s="1"/>
  <c r="D75" i="2"/>
  <c r="D89" i="2"/>
  <c r="D88" i="2"/>
  <c r="D86" i="2"/>
  <c r="D78" i="2" l="1"/>
  <c r="D19" i="3" s="1"/>
  <c r="D25" i="3" s="1"/>
  <c r="G40" i="2"/>
  <c r="H40" i="2"/>
  <c r="D80" i="2"/>
  <c r="D84" i="2"/>
  <c r="D69" i="2"/>
  <c r="D59" i="2"/>
  <c r="D74" i="2"/>
  <c r="D72" i="2"/>
  <c r="D71" i="2"/>
  <c r="D70" i="2"/>
  <c r="D68" i="2"/>
  <c r="D49" i="2"/>
  <c r="D48" i="2"/>
  <c r="D46" i="2"/>
  <c r="D47" i="2"/>
  <c r="D44" i="2"/>
  <c r="G22" i="3" l="1"/>
  <c r="G19" i="3"/>
  <c r="D36" i="2"/>
  <c r="F27" i="2"/>
  <c r="G25" i="3" l="1"/>
  <c r="D40" i="2"/>
  <c r="D30" i="2"/>
  <c r="E27" i="2" l="1"/>
  <c r="D27" i="2" s="1"/>
</calcChain>
</file>

<file path=xl/sharedStrings.xml><?xml version="1.0" encoding="utf-8"?>
<sst xmlns="http://schemas.openxmlformats.org/spreadsheetml/2006/main" count="333" uniqueCount="151">
  <si>
    <t>Наименование показателя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</si>
  <si>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</si>
  <si>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</si>
  <si>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</si>
  <si>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</si>
  <si>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</si>
  <si>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субсидия на финансовое обеспечение выполнения государственного (муниципального) задания</t>
  </si>
  <si>
    <t>субсидии на  предоставляемые в соответствии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</si>
  <si>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</si>
  <si>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</si>
  <si>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</si>
  <si>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</si>
  <si>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Поступления от доходов, всего:</t>
  </si>
  <si>
    <t>X</t>
  </si>
  <si>
    <t>в том числе: доходы от собственности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</si>
  <si>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</si>
  <si>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</si>
  <si>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</si>
  <si>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</si>
  <si>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</si>
  <si>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</si>
  <si>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</si>
  <si>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</si>
  <si>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из них:</t>
  </si>
  <si>
    <t>социальные и иные выплаты населению, всего</t>
  </si>
  <si>
    <t>уплату налогов, сборов и иных платежей, всего</t>
  </si>
  <si>
    <t>безвозмездные перечисления 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</si>
  <si>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</si>
  <si>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</si>
  <si>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</si>
  <si>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прочие поступления</t>
  </si>
  <si>
    <t>Выбытие финансовых активов, всего</t>
  </si>
  <si>
    <t>Из них:                                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</si>
  <si>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</si>
  <si>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</si>
  <si>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</si>
  <si>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заработная плата</t>
  </si>
  <si>
    <t xml:space="preserve">271 0702 0220177110 111   </t>
  </si>
  <si>
    <t>прочие выплаты</t>
  </si>
  <si>
    <t xml:space="preserve">271 0702 0220177110 212   </t>
  </si>
  <si>
    <t xml:space="preserve">271 0702 0220177110 119   </t>
  </si>
  <si>
    <t>начисления на выплаты по оплате труда</t>
  </si>
  <si>
    <t xml:space="preserve">услуги связи </t>
  </si>
  <si>
    <t>271 0702 0220180240 244</t>
  </si>
  <si>
    <t>коммунальные услуги</t>
  </si>
  <si>
    <t xml:space="preserve">271 0702 0220177110 244   </t>
  </si>
  <si>
    <t>работы, услуги по содержанию имущества</t>
  </si>
  <si>
    <t>из них:                              увеличение стоимости основных средств</t>
  </si>
  <si>
    <t>из них:        прочие расходы</t>
  </si>
  <si>
    <t>транспортные услуги</t>
  </si>
  <si>
    <t xml:space="preserve">000 0000 0000000000 244   </t>
  </si>
  <si>
    <t>271 0702 0230277110 244</t>
  </si>
  <si>
    <t>увеличение стоимости материальных запасов</t>
  </si>
  <si>
    <t>271 0702 0230280170 244</t>
  </si>
  <si>
    <t>271 0702 0220177130 244</t>
  </si>
  <si>
    <t>(последнюю отчетную дату)</t>
  </si>
  <si>
    <t>N п/п</t>
  </si>
  <si>
    <t>Сумма, тыс. руб.</t>
  </si>
  <si>
    <t>Нефинансовые активы, всего:</t>
  </si>
  <si>
    <t>недвижимое имущество, всего:</t>
  </si>
  <si>
    <t>в том числе:                                                          остаточная стоимость</t>
  </si>
  <si>
    <t>особо ценное движимое имущество, всего:</t>
  </si>
  <si>
    <t>в том числе:                                                       остаточная стоимость</t>
  </si>
  <si>
    <t>Финансовые активы, всего:</t>
  </si>
  <si>
    <t>денежные средства учреждения, всего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</si>
  <si>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</si>
  <si>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</si>
  <si>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</si>
  <si>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</si>
  <si>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</si>
  <si>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</si>
  <si>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долговые обязательства</t>
  </si>
  <si>
    <t>кредиторская задолженность:</t>
  </si>
  <si>
    <t>просроченная кредиторская задолженность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</si>
  <si>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</si>
  <si>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</si>
  <si>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</si>
  <si>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</si>
  <si>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</si>
  <si>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Выплаты по расходам на закупку товаров, работ, услуг всего:</t>
  </si>
  <si>
    <t>0001</t>
  </si>
  <si>
    <t>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</si>
  <si>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</si>
  <si>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(очередной финансовый год)</t>
  </si>
  <si>
    <t>Сумма (руб, с точностью до двух знаков после запятой - 0,00)</t>
  </si>
  <si>
    <t>010</t>
  </si>
  <si>
    <t>020</t>
  </si>
  <si>
    <t>Поступление</t>
  </si>
  <si>
    <t>030</t>
  </si>
  <si>
    <t>Выбытие</t>
  </si>
  <si>
    <t>040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</si>
  <si>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</si>
  <si>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</si>
  <si>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</si>
  <si>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</si>
  <si>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</si>
  <si>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-</t>
  </si>
  <si>
    <t>Главный бухгалтер</t>
  </si>
  <si>
    <t xml:space="preserve">Исполнитель: экономист </t>
  </si>
  <si>
    <t xml:space="preserve">Показатели финансового состояния по Муниципальное бюджетное общеобразовательное  учреждение «Зиянчуринская средняя общеобразовательная школа Кувандыкского городского округа Оренбургской области» </t>
  </si>
  <si>
    <t xml:space="preserve">Показатели по поступлениям и выплатам по Муниципальное бюджетное общеобразовательное  учреждение «Зиянчуринская средняя общеобразовательная школа Кувандыкского городского округа Оренбургской области» </t>
  </si>
  <si>
    <t xml:space="preserve">Показатели выплат по расходам на закупку товаров, работ, услуг по Муниципальное бюджетное общеобразовательное  учреждение «Зиянчуринская средняя общеобразовательная школа Кувандыкского городского округа Оренбургской области»  
</t>
  </si>
  <si>
    <t xml:space="preserve">Сведения о средствах, поступающих во временное распоряжение  Муниципальное бюджетное общеобразовательное  учреждение «Зиянчуринская средняя общеобразовательная школа Кувандыкского городского округа Оренбургской области» </t>
  </si>
  <si>
    <t>Директор МБОУ "Зиянчуринская СОШ"</t>
  </si>
  <si>
    <t>прочие работы, услуги</t>
  </si>
  <si>
    <t xml:space="preserve">271 0702 0220177110 852  </t>
  </si>
  <si>
    <t xml:space="preserve">271 1004 0270180530 244   </t>
  </si>
  <si>
    <t>УТВЕРЖДАЮ</t>
  </si>
  <si>
    <t>Начальник управления образования</t>
  </si>
  <si>
    <t xml:space="preserve">администрации муниципального </t>
  </si>
  <si>
    <t xml:space="preserve">образования Кувандыкский городской </t>
  </si>
  <si>
    <t>округ Оренбургской области</t>
  </si>
  <si>
    <t>____________ А.Н. Самойлов</t>
  </si>
  <si>
    <t xml:space="preserve">ИНН      </t>
  </si>
  <si>
    <t xml:space="preserve">КПП      </t>
  </si>
  <si>
    <t xml:space="preserve">Единица </t>
  </si>
  <si>
    <t xml:space="preserve">Рубли   </t>
  </si>
  <si>
    <t>измерения</t>
  </si>
  <si>
    <t xml:space="preserve">ПЛАН </t>
  </si>
  <si>
    <r>
      <t xml:space="preserve">Учредитель: </t>
    </r>
    <r>
      <rPr>
        <sz val="13"/>
        <rFont val="Times New Roman"/>
        <family val="1"/>
        <charset val="204"/>
      </rPr>
      <t>Управление образования администрации муниципального образования Кувандыкский городской округ Оренбургской обалсти</t>
    </r>
  </si>
  <si>
    <t xml:space="preserve">Учреждение: Муниципальное бюджетное общеобразовательное  учреждение «Зиянчуринская средняя общеобразовательная школа Кувандыкского городского округа Оренбургской области» </t>
  </si>
  <si>
    <r>
      <t xml:space="preserve">2. Виды деятельности Учреждения: </t>
    </r>
    <r>
      <rPr>
        <sz val="13"/>
        <rFont val="Times New Roman"/>
        <family val="1"/>
        <charset val="204"/>
      </rPr>
      <t xml:space="preserve">
- начальное общее образование;
- основное общее образование;
- среднее общее образование.</t>
    </r>
  </si>
  <si>
    <r>
      <t xml:space="preserve">1. Цели деятельности Учреждения:
</t>
    </r>
    <r>
      <rPr>
        <sz val="13"/>
        <rFont val="Times New Roman"/>
        <family val="1"/>
        <charset val="204"/>
      </rPr>
      <t xml:space="preserve">Учреждение создано в целях осуществления  образовательной деятельности по образовательным программам начального общего, основного общего и среднего образования
</t>
    </r>
  </si>
  <si>
    <t xml:space="preserve">271 0702 0220180982 111   </t>
  </si>
  <si>
    <t xml:space="preserve">271 0702 0220180982 212   </t>
  </si>
  <si>
    <t xml:space="preserve">271 0702 0220180982 119 </t>
  </si>
  <si>
    <t xml:space="preserve">271 0702 0220180982 852  </t>
  </si>
  <si>
    <t>271 0702 0220180982 244</t>
  </si>
  <si>
    <t>271 0709 1300162010 244</t>
  </si>
  <si>
    <t>271 0709 1300162050 244</t>
  </si>
  <si>
    <t>271 0702 0220160010 244</t>
  </si>
  <si>
    <r>
      <t xml:space="preserve">Адрес фактического местонахождения учреждения: </t>
    </r>
    <r>
      <rPr>
        <sz val="13"/>
        <rFont val="Times New Roman"/>
        <family val="1"/>
        <charset val="204"/>
      </rPr>
      <t>462202, Оренбургская область, Кувандыкский район, село Зиянчурино, ул. Садовая, дом 9.</t>
    </r>
  </si>
  <si>
    <t xml:space="preserve">271 0702 0220177110 244  </t>
  </si>
  <si>
    <t xml:space="preserve">прочие расходы </t>
  </si>
  <si>
    <t xml:space="preserve">финансово-хозяйственной деятельности на 2018 год </t>
  </si>
  <si>
    <t xml:space="preserve">271 0702 0220177110 851 </t>
  </si>
  <si>
    <t>272 0702 0220177110 852</t>
  </si>
  <si>
    <t>273 0702 0220177110 853</t>
  </si>
  <si>
    <t>270 0702 0220180982 244</t>
  </si>
  <si>
    <t xml:space="preserve">270 0702 0220180982 244 </t>
  </si>
  <si>
    <t>на 30 сентября   2018г.</t>
  </si>
  <si>
    <t>на 30 сентября 2018г.</t>
  </si>
  <si>
    <t>на 2018г. очередной финансовый год</t>
  </si>
  <si>
    <t>на 2019г.    1-ый год планового периода</t>
  </si>
  <si>
    <t>на 2020г.   2-ой год планового периода</t>
  </si>
  <si>
    <t>на 30 сентября  2018г.</t>
  </si>
  <si>
    <t>О.В.Дорошенко</t>
  </si>
  <si>
    <t>С.Д.Сапунова</t>
  </si>
  <si>
    <t>Т.Ю.Бикмухаметова</t>
  </si>
  <si>
    <t>"30 " сентября  2018г.</t>
  </si>
  <si>
    <t xml:space="preserve"> с изменениями на 30 сентября 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</si>
</sst>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8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49" fontId="0" fillId="0" borderId="18" xfId="0" applyNumberFormat="1" applyBorder="1" applyAlignment="1">
      <alignment horizontal="center" vertical="top" wrapText="1"/>
    </xf>
    <xf numFmtId="0" fontId="0" fillId="0" borderId="19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49" fontId="0" fillId="0" borderId="18" xfId="0" applyNumberForma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horizontal="center" vertical="top" wrapText="1"/>
    </xf>
    <xf numFmtId="49" fontId="0" fillId="0" borderId="26" xfId="0" applyNumberFormat="1" applyBorder="1" applyAlignment="1">
      <alignment horizontal="center" vertical="top" wrapText="1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0" xfId="0" applyAlignment="1">
      <alignment horizontal="left"/>
    </xf>
    <xf numFmtId="0" fontId="3" fillId="0" borderId="0" xfId="1" applyAlignment="1" applyProtection="1">
      <alignment horizontal="left"/>
    </xf>
    <xf numFmtId="0" fontId="0" fillId="0" borderId="7" xfId="0" applyBorder="1" applyAlignment="1">
      <alignment vertical="top" wrapText="1"/>
    </xf>
    <xf numFmtId="4" fontId="0" fillId="0" borderId="7" xfId="0" applyNumberFormat="1" applyBorder="1" applyAlignment="1">
      <alignment vertical="top" wrapText="1"/>
    </xf>
    <xf numFmtId="0" fontId="0" fillId="0" borderId="23" xfId="0" applyBorder="1" applyAlignment="1">
      <alignment vertical="top" wrapText="1"/>
    </xf>
    <xf numFmtId="4" fontId="0" fillId="0" borderId="18" xfId="0" applyNumberFormat="1" applyBorder="1" applyAlignment="1">
      <alignment vertical="top" wrapText="1"/>
    </xf>
    <xf numFmtId="0" fontId="0" fillId="0" borderId="29" xfId="0" applyBorder="1" applyAlignment="1">
      <alignment vertical="top" wrapText="1"/>
    </xf>
    <xf numFmtId="4" fontId="0" fillId="0" borderId="29" xfId="0" applyNumberFormat="1" applyBorder="1" applyAlignment="1">
      <alignment vertical="top" wrapText="1"/>
    </xf>
    <xf numFmtId="0" fontId="4" fillId="0" borderId="0" xfId="0" applyFont="1"/>
    <xf numFmtId="0" fontId="5" fillId="0" borderId="30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21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29" xfId="0" applyFont="1" applyBorder="1" applyAlignment="1">
      <alignment vertical="top" wrapText="1"/>
    </xf>
    <xf numFmtId="0" fontId="0" fillId="0" borderId="25" xfId="0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0" fillId="0" borderId="29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49" fontId="0" fillId="0" borderId="26" xfId="0" applyNumberFormat="1" applyBorder="1" applyAlignment="1">
      <alignment vertical="top" wrapText="1"/>
    </xf>
    <xf numFmtId="0" fontId="6" fillId="0" borderId="19" xfId="1" applyFont="1" applyBorder="1" applyAlignment="1" applyProtection="1">
      <alignment vertical="top" wrapText="1"/>
    </xf>
    <xf numFmtId="0" fontId="0" fillId="0" borderId="17" xfId="0" applyBorder="1" applyAlignment="1">
      <alignment horizontal="center" vertical="center" wrapText="1"/>
    </xf>
    <xf numFmtId="0" fontId="4" fillId="0" borderId="0" xfId="0" applyFont="1" applyBorder="1"/>
    <xf numFmtId="0" fontId="9" fillId="0" borderId="0" xfId="0" applyFont="1" applyBorder="1" applyAlignment="1"/>
    <xf numFmtId="0" fontId="4" fillId="0" borderId="0" xfId="0" applyFont="1" applyBorder="1" applyAlignment="1"/>
    <xf numFmtId="0" fontId="4" fillId="0" borderId="42" xfId="0" applyFont="1" applyBorder="1" applyAlignment="1">
      <alignment vertical="top" wrapText="1"/>
    </xf>
    <xf numFmtId="0" fontId="4" fillId="0" borderId="43" xfId="0" applyFont="1" applyBorder="1" applyAlignment="1">
      <alignment vertical="top" wrapText="1"/>
    </xf>
    <xf numFmtId="0" fontId="4" fillId="0" borderId="44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4" fillId="0" borderId="45" xfId="0" applyFont="1" applyBorder="1" applyAlignment="1">
      <alignment vertical="top" wrapText="1"/>
    </xf>
    <xf numFmtId="0" fontId="11" fillId="0" borderId="0" xfId="0" applyFont="1" applyBorder="1"/>
    <xf numFmtId="0" fontId="11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1" fillId="0" borderId="0" xfId="0" applyFont="1" applyFill="1"/>
    <xf numFmtId="4" fontId="14" fillId="2" borderId="18" xfId="0" applyNumberFormat="1" applyFont="1" applyFill="1" applyBorder="1" applyAlignment="1">
      <alignment vertical="top" wrapText="1"/>
    </xf>
    <xf numFmtId="4" fontId="14" fillId="5" borderId="18" xfId="0" applyNumberFormat="1" applyFont="1" applyFill="1" applyBorder="1" applyAlignment="1">
      <alignment vertical="top" wrapText="1"/>
    </xf>
    <xf numFmtId="4" fontId="14" fillId="0" borderId="18" xfId="0" applyNumberFormat="1" applyFont="1" applyFill="1" applyBorder="1" applyAlignment="1">
      <alignment vertical="top" wrapText="1"/>
    </xf>
    <xf numFmtId="4" fontId="14" fillId="6" borderId="18" xfId="0" applyNumberFormat="1" applyFont="1" applyFill="1" applyBorder="1" applyAlignment="1">
      <alignment vertical="top" wrapText="1"/>
    </xf>
    <xf numFmtId="4" fontId="14" fillId="3" borderId="18" xfId="0" applyNumberFormat="1" applyFont="1" applyFill="1" applyBorder="1" applyAlignment="1">
      <alignment vertical="top" wrapText="1"/>
    </xf>
    <xf numFmtId="0" fontId="14" fillId="0" borderId="0" xfId="0" applyFont="1"/>
    <xf numFmtId="49" fontId="14" fillId="0" borderId="0" xfId="0" applyNumberFormat="1" applyFont="1"/>
    <xf numFmtId="0" fontId="14" fillId="0" borderId="0" xfId="0" applyFont="1" applyFill="1"/>
    <xf numFmtId="49" fontId="15" fillId="0" borderId="0" xfId="1" applyNumberFormat="1" applyFont="1" applyAlignment="1" applyProtection="1">
      <alignment horizontal="left"/>
    </xf>
    <xf numFmtId="0" fontId="14" fillId="0" borderId="19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center" vertical="top" wrapText="1"/>
    </xf>
    <xf numFmtId="49" fontId="14" fillId="0" borderId="18" xfId="0" applyNumberFormat="1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14" fillId="0" borderId="19" xfId="0" applyFont="1" applyBorder="1" applyAlignment="1">
      <alignment vertical="top" wrapText="1"/>
    </xf>
    <xf numFmtId="0" fontId="14" fillId="0" borderId="18" xfId="0" applyFont="1" applyBorder="1" applyAlignment="1">
      <alignment horizontal="center" vertical="top" wrapText="1"/>
    </xf>
    <xf numFmtId="49" fontId="14" fillId="0" borderId="18" xfId="0" applyNumberFormat="1" applyFont="1" applyBorder="1" applyAlignment="1">
      <alignment horizontal="center" vertical="top" wrapText="1"/>
    </xf>
    <xf numFmtId="4" fontId="14" fillId="0" borderId="18" xfId="0" applyNumberFormat="1" applyFont="1" applyBorder="1" applyAlignment="1">
      <alignment vertical="top" wrapText="1"/>
    </xf>
    <xf numFmtId="4" fontId="14" fillId="0" borderId="17" xfId="0" applyNumberFormat="1" applyFont="1" applyBorder="1" applyAlignment="1">
      <alignment vertical="top" wrapText="1"/>
    </xf>
    <xf numFmtId="4" fontId="14" fillId="0" borderId="17" xfId="0" applyNumberFormat="1" applyFont="1" applyFill="1" applyBorder="1" applyAlignment="1">
      <alignment vertical="top" wrapText="1"/>
    </xf>
    <xf numFmtId="49" fontId="14" fillId="0" borderId="18" xfId="0" applyNumberFormat="1" applyFont="1" applyBorder="1" applyAlignment="1">
      <alignment vertical="top" wrapText="1"/>
    </xf>
    <xf numFmtId="4" fontId="14" fillId="0" borderId="18" xfId="0" applyNumberFormat="1" applyFont="1" applyBorder="1" applyAlignment="1">
      <alignment horizontal="center" vertical="top" wrapText="1"/>
    </xf>
    <xf numFmtId="4" fontId="14" fillId="0" borderId="17" xfId="0" applyNumberFormat="1" applyFont="1" applyBorder="1" applyAlignment="1">
      <alignment horizontal="center" vertical="top" wrapText="1"/>
    </xf>
    <xf numFmtId="0" fontId="14" fillId="0" borderId="18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4" fontId="14" fillId="0" borderId="20" xfId="0" applyNumberFormat="1" applyFont="1" applyBorder="1" applyAlignment="1">
      <alignment vertical="top" wrapText="1"/>
    </xf>
    <xf numFmtId="0" fontId="14" fillId="0" borderId="7" xfId="0" applyFont="1" applyBorder="1" applyAlignment="1">
      <alignment horizontal="center" vertical="top" wrapText="1"/>
    </xf>
    <xf numFmtId="49" fontId="14" fillId="0" borderId="7" xfId="0" applyNumberFormat="1" applyFont="1" applyBorder="1" applyAlignment="1">
      <alignment vertical="top" wrapText="1"/>
    </xf>
    <xf numFmtId="4" fontId="14" fillId="0" borderId="7" xfId="0" applyNumberFormat="1" applyFont="1" applyBorder="1" applyAlignment="1">
      <alignment vertical="top" wrapText="1"/>
    </xf>
    <xf numFmtId="4" fontId="14" fillId="0" borderId="23" xfId="0" applyNumberFormat="1" applyFont="1" applyBorder="1" applyAlignment="1">
      <alignment vertical="top" wrapText="1"/>
    </xf>
    <xf numFmtId="0" fontId="14" fillId="2" borderId="0" xfId="0" applyFont="1" applyFill="1"/>
    <xf numFmtId="0" fontId="14" fillId="4" borderId="0" xfId="0" applyFont="1" applyFill="1"/>
    <xf numFmtId="0" fontId="14" fillId="4" borderId="19" xfId="0" applyFont="1" applyFill="1" applyBorder="1" applyAlignment="1">
      <alignment vertical="top" wrapText="1"/>
    </xf>
    <xf numFmtId="4" fontId="14" fillId="4" borderId="18" xfId="0" applyNumberFormat="1" applyFont="1" applyFill="1" applyBorder="1" applyAlignment="1">
      <alignment vertical="top" wrapText="1"/>
    </xf>
    <xf numFmtId="4" fontId="14" fillId="4" borderId="17" xfId="0" applyNumberFormat="1" applyFont="1" applyFill="1" applyBorder="1" applyAlignment="1">
      <alignment vertical="top" wrapText="1"/>
    </xf>
    <xf numFmtId="0" fontId="14" fillId="2" borderId="19" xfId="0" applyFont="1" applyFill="1" applyBorder="1" applyAlignment="1">
      <alignment vertical="top" wrapText="1"/>
    </xf>
    <xf numFmtId="4" fontId="14" fillId="2" borderId="17" xfId="0" applyNumberFormat="1" applyFont="1" applyFill="1" applyBorder="1" applyAlignment="1">
      <alignment vertical="top" wrapText="1"/>
    </xf>
    <xf numFmtId="4" fontId="14" fillId="5" borderId="17" xfId="0" applyNumberFormat="1" applyFont="1" applyFill="1" applyBorder="1" applyAlignment="1">
      <alignment vertical="top" wrapText="1"/>
    </xf>
    <xf numFmtId="0" fontId="14" fillId="5" borderId="0" xfId="0" applyFont="1" applyFill="1"/>
    <xf numFmtId="0" fontId="14" fillId="5" borderId="19" xfId="0" applyFont="1" applyFill="1" applyBorder="1" applyAlignment="1">
      <alignment vertical="top" wrapText="1"/>
    </xf>
    <xf numFmtId="4" fontId="14" fillId="6" borderId="17" xfId="0" applyNumberFormat="1" applyFont="1" applyFill="1" applyBorder="1" applyAlignment="1">
      <alignment vertical="top" wrapText="1"/>
    </xf>
    <xf numFmtId="0" fontId="14" fillId="6" borderId="0" xfId="0" applyFont="1" applyFill="1"/>
    <xf numFmtId="4" fontId="14" fillId="3" borderId="17" xfId="0" applyNumberFormat="1" applyFont="1" applyFill="1" applyBorder="1" applyAlignment="1">
      <alignment vertical="top" wrapText="1"/>
    </xf>
    <xf numFmtId="0" fontId="14" fillId="3" borderId="0" xfId="0" applyFont="1" applyFill="1"/>
    <xf numFmtId="0" fontId="14" fillId="0" borderId="25" xfId="0" applyFont="1" applyFill="1" applyBorder="1" applyAlignment="1">
      <alignment vertical="top" wrapText="1"/>
    </xf>
    <xf numFmtId="0" fontId="14" fillId="0" borderId="26" xfId="0" applyFont="1" applyFill="1" applyBorder="1" applyAlignment="1">
      <alignment horizontal="center" vertical="top" wrapText="1"/>
    </xf>
    <xf numFmtId="49" fontId="14" fillId="0" borderId="26" xfId="0" applyNumberFormat="1" applyFont="1" applyFill="1" applyBorder="1" applyAlignment="1">
      <alignment horizontal="center" vertical="top" wrapText="1"/>
    </xf>
    <xf numFmtId="4" fontId="14" fillId="0" borderId="26" xfId="0" applyNumberFormat="1" applyFont="1" applyFill="1" applyBorder="1" applyAlignment="1">
      <alignment vertical="top" wrapText="1"/>
    </xf>
    <xf numFmtId="4" fontId="14" fillId="0" borderId="27" xfId="0" applyNumberFormat="1" applyFont="1" applyFill="1" applyBorder="1" applyAlignment="1">
      <alignment vertical="top" wrapText="1"/>
    </xf>
    <xf numFmtId="0" fontId="14" fillId="0" borderId="0" xfId="0" applyFont="1" applyFill="1" applyAlignment="1">
      <alignment horizontal="left"/>
    </xf>
    <xf numFmtId="49" fontId="14" fillId="0" borderId="0" xfId="0" applyNumberFormat="1" applyFont="1" applyFill="1"/>
    <xf numFmtId="0" fontId="15" fillId="0" borderId="0" xfId="1" applyFont="1" applyAlignment="1" applyProtection="1">
      <alignment horizontal="left"/>
    </xf>
    <xf numFmtId="0" fontId="14" fillId="5" borderId="34" xfId="0" applyFont="1" applyFill="1" applyBorder="1" applyAlignment="1">
      <alignment horizontal="center" vertical="top" wrapText="1"/>
    </xf>
    <xf numFmtId="0" fontId="14" fillId="4" borderId="34" xfId="0" applyFont="1" applyFill="1" applyBorder="1" applyAlignment="1">
      <alignment horizontal="center" vertical="top" wrapText="1"/>
    </xf>
    <xf numFmtId="0" fontId="14" fillId="2" borderId="34" xfId="0" applyFont="1" applyFill="1" applyBorder="1" applyAlignment="1">
      <alignment horizontal="center" vertical="top" wrapText="1"/>
    </xf>
    <xf numFmtId="0" fontId="14" fillId="0" borderId="34" xfId="0" applyFont="1" applyFill="1" applyBorder="1" applyAlignment="1">
      <alignment horizontal="center" vertical="top" wrapText="1"/>
    </xf>
    <xf numFmtId="49" fontId="14" fillId="5" borderId="30" xfId="0" applyNumberFormat="1" applyFont="1" applyFill="1" applyBorder="1" applyAlignment="1">
      <alignment vertical="top" wrapText="1"/>
    </xf>
    <xf numFmtId="4" fontId="14" fillId="5" borderId="30" xfId="0" applyNumberFormat="1" applyFont="1" applyFill="1" applyBorder="1" applyAlignment="1">
      <alignment vertical="top" wrapText="1"/>
    </xf>
    <xf numFmtId="49" fontId="14" fillId="4" borderId="30" xfId="0" applyNumberFormat="1" applyFont="1" applyFill="1" applyBorder="1" applyAlignment="1">
      <alignment vertical="top" wrapText="1"/>
    </xf>
    <xf numFmtId="4" fontId="14" fillId="4" borderId="30" xfId="0" applyNumberFormat="1" applyFont="1" applyFill="1" applyBorder="1" applyAlignment="1">
      <alignment vertical="top" wrapText="1"/>
    </xf>
    <xf numFmtId="49" fontId="14" fillId="2" borderId="30" xfId="0" applyNumberFormat="1" applyFont="1" applyFill="1" applyBorder="1" applyAlignment="1">
      <alignment vertical="top" wrapText="1"/>
    </xf>
    <xf numFmtId="4" fontId="14" fillId="2" borderId="30" xfId="0" applyNumberFormat="1" applyFont="1" applyFill="1" applyBorder="1" applyAlignment="1">
      <alignment vertical="top" wrapText="1"/>
    </xf>
    <xf numFmtId="49" fontId="14" fillId="0" borderId="30" xfId="0" applyNumberFormat="1" applyFont="1" applyBorder="1" applyAlignment="1">
      <alignment horizontal="center" vertical="top" wrapText="1"/>
    </xf>
    <xf numFmtId="4" fontId="14" fillId="0" borderId="30" xfId="0" applyNumberFormat="1" applyFont="1" applyBorder="1" applyAlignment="1">
      <alignment vertical="top" wrapText="1"/>
    </xf>
    <xf numFmtId="49" fontId="14" fillId="0" borderId="30" xfId="0" applyNumberFormat="1" applyFont="1" applyBorder="1" applyAlignment="1">
      <alignment vertical="top" wrapText="1"/>
    </xf>
    <xf numFmtId="49" fontId="14" fillId="0" borderId="30" xfId="0" applyNumberFormat="1" applyFont="1" applyFill="1" applyBorder="1" applyAlignment="1">
      <alignment vertical="top" wrapText="1"/>
    </xf>
    <xf numFmtId="4" fontId="14" fillId="0" borderId="30" xfId="0" applyNumberFormat="1" applyFont="1" applyFill="1" applyBorder="1" applyAlignment="1">
      <alignment vertical="top" wrapText="1"/>
    </xf>
    <xf numFmtId="49" fontId="14" fillId="0" borderId="30" xfId="0" applyNumberFormat="1" applyFont="1" applyFill="1" applyBorder="1" applyAlignment="1">
      <alignment horizontal="center" vertical="top" wrapText="1"/>
    </xf>
    <xf numFmtId="49" fontId="14" fillId="6" borderId="30" xfId="0" applyNumberFormat="1" applyFont="1" applyFill="1" applyBorder="1" applyAlignment="1">
      <alignment vertical="top" wrapText="1"/>
    </xf>
    <xf numFmtId="4" fontId="14" fillId="6" borderId="30" xfId="0" applyNumberFormat="1" applyFont="1" applyFill="1" applyBorder="1" applyAlignment="1">
      <alignment vertical="top" wrapText="1"/>
    </xf>
    <xf numFmtId="49" fontId="14" fillId="3" borderId="30" xfId="0" applyNumberFormat="1" applyFont="1" applyFill="1" applyBorder="1" applyAlignment="1">
      <alignment vertical="top" wrapText="1"/>
    </xf>
    <xf numFmtId="4" fontId="14" fillId="3" borderId="30" xfId="0" applyNumberFormat="1" applyFont="1" applyFill="1" applyBorder="1" applyAlignment="1">
      <alignment vertical="top" wrapText="1"/>
    </xf>
    <xf numFmtId="0" fontId="14" fillId="2" borderId="42" xfId="0" applyFont="1" applyFill="1" applyBorder="1" applyAlignment="1">
      <alignment vertical="top" wrapText="1"/>
    </xf>
    <xf numFmtId="0" fontId="14" fillId="2" borderId="42" xfId="0" applyFont="1" applyFill="1" applyBorder="1" applyAlignment="1">
      <alignment horizontal="center" vertical="top" wrapText="1"/>
    </xf>
    <xf numFmtId="49" fontId="14" fillId="2" borderId="42" xfId="0" applyNumberFormat="1" applyFont="1" applyFill="1" applyBorder="1" applyAlignment="1">
      <alignment vertical="top" wrapText="1"/>
    </xf>
    <xf numFmtId="4" fontId="14" fillId="2" borderId="42" xfId="0" applyNumberFormat="1" applyFont="1" applyFill="1" applyBorder="1" applyAlignment="1">
      <alignment vertical="top" wrapText="1"/>
    </xf>
    <xf numFmtId="0" fontId="14" fillId="4" borderId="42" xfId="0" applyFont="1" applyFill="1" applyBorder="1" applyAlignment="1">
      <alignment vertical="top" wrapText="1"/>
    </xf>
    <xf numFmtId="0" fontId="14" fillId="4" borderId="42" xfId="0" applyFont="1" applyFill="1" applyBorder="1" applyAlignment="1">
      <alignment horizontal="center" vertical="top" wrapText="1"/>
    </xf>
    <xf numFmtId="49" fontId="14" fillId="4" borderId="42" xfId="0" applyNumberFormat="1" applyFont="1" applyFill="1" applyBorder="1" applyAlignment="1">
      <alignment vertical="top" wrapText="1"/>
    </xf>
    <xf numFmtId="4" fontId="14" fillId="4" borderId="42" xfId="0" applyNumberFormat="1" applyFont="1" applyFill="1" applyBorder="1" applyAlignment="1">
      <alignment vertical="top" wrapText="1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4" borderId="30" xfId="0" applyFont="1" applyFill="1" applyBorder="1" applyAlignment="1">
      <alignment vertical="top" wrapText="1"/>
    </xf>
    <xf numFmtId="0" fontId="14" fillId="2" borderId="30" xfId="0" applyFont="1" applyFill="1" applyBorder="1" applyAlignment="1">
      <alignment vertical="top" wrapText="1"/>
    </xf>
    <xf numFmtId="0" fontId="14" fillId="0" borderId="30" xfId="0" applyFont="1" applyFill="1" applyBorder="1" applyAlignment="1">
      <alignment vertical="top" wrapText="1"/>
    </xf>
    <xf numFmtId="0" fontId="14" fillId="5" borderId="30" xfId="0" applyFont="1" applyFill="1" applyBorder="1" applyAlignment="1">
      <alignment vertical="top" wrapText="1"/>
    </xf>
    <xf numFmtId="0" fontId="14" fillId="0" borderId="30" xfId="0" applyFont="1" applyFill="1" applyBorder="1" applyAlignment="1">
      <alignment horizontal="center" vertical="top" wrapText="1"/>
    </xf>
    <xf numFmtId="0" fontId="14" fillId="4" borderId="30" xfId="0" applyFont="1" applyFill="1" applyBorder="1" applyAlignment="1">
      <alignment horizontal="center" vertical="top" wrapText="1"/>
    </xf>
    <xf numFmtId="0" fontId="14" fillId="2" borderId="30" xfId="0" applyFont="1" applyFill="1" applyBorder="1" applyAlignment="1">
      <alignment horizontal="center" vertical="top" wrapText="1"/>
    </xf>
    <xf numFmtId="0" fontId="14" fillId="5" borderId="30" xfId="0" applyFont="1" applyFill="1" applyBorder="1" applyAlignment="1">
      <alignment horizontal="center" vertical="top" wrapText="1"/>
    </xf>
    <xf numFmtId="0" fontId="14" fillId="6" borderId="30" xfId="0" applyFont="1" applyFill="1" applyBorder="1" applyAlignment="1">
      <alignment vertical="top" wrapText="1"/>
    </xf>
    <xf numFmtId="0" fontId="14" fillId="6" borderId="30" xfId="0" applyFont="1" applyFill="1" applyBorder="1" applyAlignment="1">
      <alignment horizontal="center" vertical="top" wrapText="1"/>
    </xf>
    <xf numFmtId="0" fontId="14" fillId="3" borderId="30" xfId="0" applyFont="1" applyFill="1" applyBorder="1" applyAlignment="1">
      <alignment vertical="top" wrapText="1"/>
    </xf>
    <xf numFmtId="0" fontId="14" fillId="3" borderId="30" xfId="0" applyFont="1" applyFill="1" applyBorder="1" applyAlignment="1">
      <alignment horizontal="center" vertical="top" wrapText="1"/>
    </xf>
    <xf numFmtId="0" fontId="14" fillId="7" borderId="0" xfId="0" applyFont="1" applyFill="1"/>
    <xf numFmtId="0" fontId="14" fillId="7" borderId="18" xfId="0" applyFont="1" applyFill="1" applyBorder="1" applyAlignment="1">
      <alignment horizontal="center" vertical="top" wrapText="1"/>
    </xf>
    <xf numFmtId="0" fontId="14" fillId="7" borderId="17" xfId="0" applyFont="1" applyFill="1" applyBorder="1" applyAlignment="1">
      <alignment horizontal="center" vertical="top" wrapText="1"/>
    </xf>
    <xf numFmtId="4" fontId="14" fillId="7" borderId="18" xfId="0" applyNumberFormat="1" applyFont="1" applyFill="1" applyBorder="1" applyAlignment="1">
      <alignment vertical="top" wrapText="1"/>
    </xf>
    <xf numFmtId="4" fontId="14" fillId="7" borderId="17" xfId="0" applyNumberFormat="1" applyFont="1" applyFill="1" applyBorder="1" applyAlignment="1">
      <alignment vertical="top" wrapText="1"/>
    </xf>
    <xf numFmtId="4" fontId="14" fillId="7" borderId="18" xfId="0" applyNumberFormat="1" applyFont="1" applyFill="1" applyBorder="1" applyAlignment="1">
      <alignment horizontal="center" vertical="top" wrapText="1"/>
    </xf>
    <xf numFmtId="4" fontId="14" fillId="7" borderId="17" xfId="0" applyNumberFormat="1" applyFont="1" applyFill="1" applyBorder="1" applyAlignment="1">
      <alignment horizontal="center" vertical="top" wrapText="1"/>
    </xf>
    <xf numFmtId="4" fontId="14" fillId="7" borderId="20" xfId="0" applyNumberFormat="1" applyFont="1" applyFill="1" applyBorder="1" applyAlignment="1">
      <alignment vertical="top" wrapText="1"/>
    </xf>
    <xf numFmtId="4" fontId="14" fillId="7" borderId="7" xfId="0" applyNumberFormat="1" applyFont="1" applyFill="1" applyBorder="1" applyAlignment="1">
      <alignment vertical="top" wrapText="1"/>
    </xf>
    <xf numFmtId="4" fontId="14" fillId="7" borderId="23" xfId="0" applyNumberFormat="1" applyFont="1" applyFill="1" applyBorder="1" applyAlignment="1">
      <alignment vertical="top" wrapText="1"/>
    </xf>
    <xf numFmtId="4" fontId="14" fillId="7" borderId="42" xfId="0" applyNumberFormat="1" applyFont="1" applyFill="1" applyBorder="1" applyAlignment="1">
      <alignment vertical="top" wrapText="1"/>
    </xf>
    <xf numFmtId="4" fontId="14" fillId="7" borderId="26" xfId="0" applyNumberFormat="1" applyFont="1" applyFill="1" applyBorder="1" applyAlignment="1">
      <alignment vertical="top" wrapText="1"/>
    </xf>
    <xf numFmtId="4" fontId="14" fillId="7" borderId="27" xfId="0" applyNumberFormat="1" applyFont="1" applyFill="1" applyBorder="1" applyAlignment="1">
      <alignment vertical="top" wrapText="1"/>
    </xf>
    <xf numFmtId="4" fontId="14" fillId="7" borderId="30" xfId="0" applyNumberFormat="1" applyFont="1" applyFill="1" applyBorder="1" applyAlignment="1">
      <alignment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4" fontId="13" fillId="4" borderId="42" xfId="0" applyNumberFormat="1" applyFont="1" applyFill="1" applyBorder="1" applyAlignment="1">
      <alignment vertical="top" wrapText="1"/>
    </xf>
    <xf numFmtId="4" fontId="13" fillId="4" borderId="30" xfId="0" applyNumberFormat="1" applyFont="1" applyFill="1" applyBorder="1" applyAlignment="1">
      <alignment vertical="top" wrapText="1"/>
    </xf>
    <xf numFmtId="4" fontId="13" fillId="2" borderId="42" xfId="0" applyNumberFormat="1" applyFont="1" applyFill="1" applyBorder="1" applyAlignment="1">
      <alignment vertical="top" wrapText="1"/>
    </xf>
    <xf numFmtId="4" fontId="13" fillId="2" borderId="30" xfId="0" applyNumberFormat="1" applyFont="1" applyFill="1" applyBorder="1" applyAlignment="1">
      <alignment vertical="top" wrapText="1"/>
    </xf>
    <xf numFmtId="4" fontId="13" fillId="3" borderId="18" xfId="0" applyNumberFormat="1" applyFont="1" applyFill="1" applyBorder="1" applyAlignment="1">
      <alignment vertical="top" wrapText="1"/>
    </xf>
    <xf numFmtId="4" fontId="14" fillId="0" borderId="8" xfId="0" applyNumberFormat="1" applyFont="1" applyBorder="1" applyAlignment="1">
      <alignment vertical="top" wrapText="1"/>
    </xf>
    <xf numFmtId="0" fontId="14" fillId="0" borderId="8" xfId="0" applyFont="1" applyBorder="1" applyAlignment="1">
      <alignment horizontal="center" vertical="top" wrapText="1"/>
    </xf>
    <xf numFmtId="49" fontId="14" fillId="0" borderId="8" xfId="0" applyNumberFormat="1" applyFont="1" applyBorder="1" applyAlignment="1">
      <alignment vertical="top" wrapText="1"/>
    </xf>
    <xf numFmtId="0" fontId="14" fillId="0" borderId="28" xfId="0" applyFont="1" applyBorder="1" applyAlignment="1">
      <alignment horizontal="center" vertical="top" wrapText="1"/>
    </xf>
    <xf numFmtId="49" fontId="14" fillId="0" borderId="28" xfId="0" applyNumberFormat="1" applyFont="1" applyBorder="1" applyAlignment="1">
      <alignment horizontal="center" vertical="top" wrapText="1"/>
    </xf>
    <xf numFmtId="0" fontId="14" fillId="7" borderId="28" xfId="0" applyFont="1" applyFill="1" applyBorder="1" applyAlignment="1">
      <alignment horizontal="center" vertical="top" wrapText="1"/>
    </xf>
    <xf numFmtId="4" fontId="14" fillId="7" borderId="8" xfId="0" applyNumberFormat="1" applyFont="1" applyFill="1" applyBorder="1" applyAlignment="1">
      <alignment vertical="top" wrapText="1"/>
    </xf>
    <xf numFmtId="4" fontId="13" fillId="5" borderId="30" xfId="0" applyNumberFormat="1" applyFont="1" applyFill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4" fontId="14" fillId="0" borderId="8" xfId="0" applyNumberFormat="1" applyFont="1" applyBorder="1" applyAlignment="1">
      <alignment horizontal="center" vertical="top" wrapText="1"/>
    </xf>
    <xf numFmtId="4" fontId="14" fillId="0" borderId="21" xfId="0" applyNumberFormat="1" applyFont="1" applyBorder="1" applyAlignment="1">
      <alignment horizontal="center" vertical="top" wrapText="1"/>
    </xf>
    <xf numFmtId="4" fontId="14" fillId="0" borderId="20" xfId="0" applyNumberFormat="1" applyFont="1" applyBorder="1" applyAlignment="1">
      <alignment horizontal="center" vertical="top" wrapText="1"/>
    </xf>
    <xf numFmtId="4" fontId="14" fillId="0" borderId="22" xfId="0" applyNumberFormat="1" applyFont="1" applyBorder="1" applyAlignment="1">
      <alignment horizontal="center" vertical="top" wrapText="1"/>
    </xf>
    <xf numFmtId="4" fontId="14" fillId="0" borderId="8" xfId="0" applyNumberFormat="1" applyFont="1" applyBorder="1" applyAlignment="1">
      <alignment vertical="top" wrapText="1"/>
    </xf>
    <xf numFmtId="4" fontId="14" fillId="0" borderId="21" xfId="0" applyNumberFormat="1" applyFont="1" applyBorder="1" applyAlignment="1">
      <alignment vertical="top" wrapText="1"/>
    </xf>
    <xf numFmtId="0" fontId="14" fillId="0" borderId="24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49" fontId="14" fillId="0" borderId="8" xfId="0" applyNumberFormat="1" applyFont="1" applyBorder="1" applyAlignment="1">
      <alignment horizontal="center" vertical="top" wrapText="1"/>
    </xf>
    <xf numFmtId="49" fontId="14" fillId="0" borderId="21" xfId="0" applyNumberFormat="1" applyFont="1" applyBorder="1" applyAlignment="1">
      <alignment horizontal="center" vertical="top" wrapText="1"/>
    </xf>
    <xf numFmtId="49" fontId="14" fillId="0" borderId="8" xfId="0" applyNumberFormat="1" applyFont="1" applyBorder="1" applyAlignment="1">
      <alignment vertical="top" wrapText="1"/>
    </xf>
    <xf numFmtId="49" fontId="14" fillId="0" borderId="21" xfId="0" applyNumberFormat="1" applyFont="1" applyBorder="1" applyAlignment="1">
      <alignment vertical="top" wrapText="1"/>
    </xf>
    <xf numFmtId="0" fontId="14" fillId="0" borderId="28" xfId="0" applyFont="1" applyBorder="1" applyAlignment="1">
      <alignment horizontal="center" vertical="top" wrapText="1"/>
    </xf>
    <xf numFmtId="49" fontId="14" fillId="0" borderId="28" xfId="0" applyNumberFormat="1" applyFont="1" applyBorder="1" applyAlignment="1">
      <alignment horizontal="center" vertical="top" wrapText="1"/>
    </xf>
    <xf numFmtId="4" fontId="14" fillId="7" borderId="8" xfId="0" applyNumberFormat="1" applyFont="1" applyFill="1" applyBorder="1" applyAlignment="1">
      <alignment horizontal="center" vertical="top" wrapText="1"/>
    </xf>
    <xf numFmtId="4" fontId="14" fillId="7" borderId="21" xfId="0" applyNumberFormat="1" applyFont="1" applyFill="1" applyBorder="1" applyAlignment="1">
      <alignment horizontal="center" vertical="top" wrapText="1"/>
    </xf>
    <xf numFmtId="0" fontId="14" fillId="7" borderId="28" xfId="0" applyFont="1" applyFill="1" applyBorder="1" applyAlignment="1">
      <alignment horizontal="center" vertical="top" wrapText="1"/>
    </xf>
    <xf numFmtId="4" fontId="14" fillId="7" borderId="8" xfId="0" applyNumberFormat="1" applyFont="1" applyFill="1" applyBorder="1" applyAlignment="1">
      <alignment vertical="top" wrapText="1"/>
    </xf>
    <xf numFmtId="4" fontId="14" fillId="7" borderId="21" xfId="0" applyNumberFormat="1" applyFont="1" applyFill="1" applyBorder="1" applyAlignment="1">
      <alignment vertical="top" wrapText="1"/>
    </xf>
    <xf numFmtId="4" fontId="14" fillId="7" borderId="20" xfId="0" applyNumberFormat="1" applyFont="1" applyFill="1" applyBorder="1" applyAlignment="1">
      <alignment horizontal="center" vertical="top" wrapText="1"/>
    </xf>
    <xf numFmtId="4" fontId="14" fillId="7" borderId="22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wrapText="1"/>
    </xf>
    <xf numFmtId="0" fontId="0" fillId="0" borderId="20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4" fontId="13" fillId="0" borderId="8" xfId="0" applyNumberFormat="1" applyFont="1" applyBorder="1" applyAlignment="1">
      <alignment vertical="top" wrapText="1"/>
    </xf>
    <xf numFmtId="4" fontId="13" fillId="0" borderId="21" xfId="0" applyNumberFormat="1" applyFont="1" applyBorder="1" applyAlignment="1">
      <alignment vertical="top" wrapText="1"/>
    </xf>
    <xf numFmtId="4" fontId="0" fillId="0" borderId="8" xfId="0" applyNumberFormat="1" applyBorder="1" applyAlignment="1">
      <alignment vertical="top" wrapText="1"/>
    </xf>
    <xf numFmtId="4" fontId="0" fillId="0" borderId="21" xfId="0" applyNumberFormat="1" applyBorder="1" applyAlignment="1">
      <alignment vertical="top" wrapText="1"/>
    </xf>
    <xf numFmtId="49" fontId="0" fillId="0" borderId="7" xfId="0" applyNumberFormat="1" applyBorder="1" applyAlignment="1">
      <alignment horizontal="center" vertical="top" wrapText="1"/>
    </xf>
    <xf numFmtId="49" fontId="0" fillId="0" borderId="21" xfId="0" applyNumberForma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4" fontId="0" fillId="6" borderId="8" xfId="0" applyNumberFormat="1" applyFont="1" applyFill="1" applyBorder="1" applyAlignment="1">
      <alignment vertical="top" wrapText="1"/>
    </xf>
    <xf numFmtId="4" fontId="0" fillId="6" borderId="21" xfId="0" applyNumberFormat="1" applyFon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3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6" fillId="0" borderId="12" xfId="1" applyFont="1" applyBorder="1" applyAlignment="1" applyProtection="1">
      <alignment horizontal="center" vertical="top" wrapText="1"/>
    </xf>
    <xf numFmtId="0" fontId="6" fillId="0" borderId="35" xfId="1" applyFont="1" applyBorder="1" applyAlignment="1" applyProtection="1">
      <alignment horizontal="center" vertical="top" wrapText="1"/>
    </xf>
    <xf numFmtId="0" fontId="6" fillId="0" borderId="36" xfId="1" applyFont="1" applyBorder="1" applyAlignment="1" applyProtection="1">
      <alignment horizontal="center" vertical="top" wrapText="1"/>
    </xf>
    <xf numFmtId="0" fontId="6" fillId="0" borderId="14" xfId="1" applyFont="1" applyBorder="1" applyAlignment="1" applyProtection="1">
      <alignment horizontal="center" vertical="top" wrapText="1"/>
    </xf>
    <xf numFmtId="0" fontId="6" fillId="0" borderId="0" xfId="1" applyFont="1" applyBorder="1" applyAlignment="1" applyProtection="1">
      <alignment horizontal="center" vertical="top" wrapText="1"/>
    </xf>
    <xf numFmtId="0" fontId="6" fillId="0" borderId="29" xfId="1" applyFont="1" applyBorder="1" applyAlignment="1" applyProtection="1">
      <alignment horizontal="center" vertical="top" wrapText="1"/>
    </xf>
    <xf numFmtId="0" fontId="6" fillId="0" borderId="13" xfId="1" applyFont="1" applyBorder="1" applyAlignment="1" applyProtection="1">
      <alignment horizontal="center" vertical="top" wrapText="1"/>
    </xf>
    <xf numFmtId="0" fontId="6" fillId="0" borderId="15" xfId="1" applyFont="1" applyBorder="1" applyAlignment="1" applyProtection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4" fillId="0" borderId="46" xfId="0" applyFont="1" applyBorder="1" applyAlignment="1">
      <alignment vertical="top" wrapText="1"/>
    </xf>
    <xf numFmtId="0" fontId="4" fillId="0" borderId="44" xfId="0" applyFont="1" applyBorder="1" applyAlignment="1">
      <alignment vertical="top" wrapText="1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base.garant.ru/12188083/" TargetMode="External"/><Relationship Id="rId1" Type="http://schemas.openxmlformats.org/officeDocument/2006/relationships/hyperlink" Target="http://base.garant.ru/70353464/1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ase.garant.ru/12112604/10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view="pageBreakPreview" zoomScale="80" zoomScaleSheetLayoutView="80" workbookViewId="0">
      <selection activeCell="C27" sqref="C27:C29"/>
    </sheetView>
  </sheetViews>
  <sheetFormatPr defaultColWidth="6" defaultRowHeight="15" x14ac:dyDescent="0.25"/>
  <cols>
    <col min="2" max="2" width="38.42578125" customWidth="1"/>
    <col min="3" max="3" width="38.140625" customWidth="1"/>
  </cols>
  <sheetData>
    <row r="1" spans="1:3" ht="60.75" customHeight="1" x14ac:dyDescent="0.25">
      <c r="A1" s="183" t="s">
        <v>99</v>
      </c>
      <c r="B1" s="183"/>
      <c r="C1" s="183"/>
    </row>
    <row r="2" spans="1:3" ht="15.75" x14ac:dyDescent="0.25">
      <c r="A2" s="183" t="s">
        <v>145</v>
      </c>
      <c r="B2" s="183"/>
      <c r="C2" s="183"/>
    </row>
    <row r="3" spans="1:3" ht="15.75" x14ac:dyDescent="0.25">
      <c r="A3" s="183" t="s">
        <v>55</v>
      </c>
      <c r="B3" s="183"/>
      <c r="C3" s="183"/>
    </row>
    <row r="4" spans="1:3" ht="19.5" thickBot="1" x14ac:dyDescent="0.35">
      <c r="A4" s="25"/>
      <c r="B4" s="25"/>
    </row>
    <row r="5" spans="1:3" ht="32.25" thickBot="1" x14ac:dyDescent="0.3">
      <c r="A5" s="26" t="s">
        <v>56</v>
      </c>
      <c r="B5" s="27" t="s">
        <v>0</v>
      </c>
      <c r="C5" s="27" t="s">
        <v>57</v>
      </c>
    </row>
    <row r="6" spans="1:3" ht="16.5" thickBot="1" x14ac:dyDescent="0.3">
      <c r="A6" s="28">
        <v>1</v>
      </c>
      <c r="B6" s="29">
        <v>2</v>
      </c>
      <c r="C6" s="29">
        <v>3</v>
      </c>
    </row>
    <row r="7" spans="1:3" ht="16.5" thickBot="1" x14ac:dyDescent="0.3">
      <c r="A7" s="30"/>
      <c r="B7" s="31" t="s">
        <v>58</v>
      </c>
      <c r="C7" s="29">
        <v>18358.8</v>
      </c>
    </row>
    <row r="8" spans="1:3" ht="15.75" x14ac:dyDescent="0.25">
      <c r="A8" s="177"/>
      <c r="B8" s="32" t="s">
        <v>23</v>
      </c>
      <c r="C8" s="180">
        <v>9040.6</v>
      </c>
    </row>
    <row r="9" spans="1:3" x14ac:dyDescent="0.25">
      <c r="A9" s="178"/>
      <c r="B9" s="181" t="s">
        <v>59</v>
      </c>
      <c r="C9" s="181"/>
    </row>
    <row r="10" spans="1:3" ht="15.75" thickBot="1" x14ac:dyDescent="0.3">
      <c r="A10" s="179"/>
      <c r="B10" s="182"/>
      <c r="C10" s="182"/>
    </row>
    <row r="11" spans="1:3" ht="32.25" thickBot="1" x14ac:dyDescent="0.3">
      <c r="A11" s="30"/>
      <c r="B11" s="31" t="s">
        <v>60</v>
      </c>
      <c r="C11" s="29">
        <v>4157.2</v>
      </c>
    </row>
    <row r="12" spans="1:3" ht="32.25" thickBot="1" x14ac:dyDescent="0.3">
      <c r="A12" s="30"/>
      <c r="B12" s="31" t="s">
        <v>61</v>
      </c>
      <c r="C12" s="29">
        <v>5649.7</v>
      </c>
    </row>
    <row r="13" spans="1:3" ht="32.25" thickBot="1" x14ac:dyDescent="0.3">
      <c r="A13" s="30"/>
      <c r="B13" s="31" t="s">
        <v>62</v>
      </c>
      <c r="C13" s="29">
        <v>1286.5</v>
      </c>
    </row>
    <row r="14" spans="1:3" ht="16.5" thickBot="1" x14ac:dyDescent="0.3">
      <c r="A14" s="30"/>
      <c r="B14" s="31" t="s">
        <v>63</v>
      </c>
      <c r="C14" s="29"/>
    </row>
    <row r="15" spans="1:3" ht="15.75" x14ac:dyDescent="0.25">
      <c r="A15" s="177"/>
      <c r="B15" s="32" t="s">
        <v>23</v>
      </c>
      <c r="C15" s="180"/>
    </row>
    <row r="16" spans="1:3" x14ac:dyDescent="0.25">
      <c r="A16" s="178"/>
      <c r="B16" s="181" t="s">
        <v>64</v>
      </c>
      <c r="C16" s="181"/>
    </row>
    <row r="17" spans="1:3" ht="15.75" thickBot="1" x14ac:dyDescent="0.3">
      <c r="A17" s="179"/>
      <c r="B17" s="182"/>
      <c r="C17" s="182"/>
    </row>
    <row r="18" spans="1:3" ht="15.75" x14ac:dyDescent="0.25">
      <c r="A18" s="177"/>
      <c r="B18" s="32" t="s">
        <v>5</v>
      </c>
      <c r="C18" s="180"/>
    </row>
    <row r="19" spans="1:3" x14ac:dyDescent="0.25">
      <c r="A19" s="178"/>
      <c r="B19" s="181" t="s">
        <v>65</v>
      </c>
      <c r="C19" s="181"/>
    </row>
    <row r="20" spans="1:3" ht="15.75" thickBot="1" x14ac:dyDescent="0.3">
      <c r="A20" s="179"/>
      <c r="B20" s="182"/>
      <c r="C20" s="182"/>
    </row>
    <row r="21" spans="1:3" ht="16.5" thickBot="1" x14ac:dyDescent="0.3">
      <c r="A21" s="30"/>
      <c r="B21" s="31"/>
      <c r="C21" s="29"/>
    </row>
    <row r="22" spans="1:3" ht="48" thickBot="1" x14ac:dyDescent="0.3">
      <c r="A22" s="30"/>
      <c r="B22" s="31" t="s">
        <v>66</v>
      </c>
      <c r="C22" s="29"/>
    </row>
    <row r="23" spans="1:3" ht="16.5" thickBot="1" x14ac:dyDescent="0.3">
      <c r="A23" s="30"/>
      <c r="B23" s="31" t="s">
        <v>67</v>
      </c>
      <c r="C23" s="29"/>
    </row>
    <row r="24" spans="1:3" ht="32.25" thickBot="1" x14ac:dyDescent="0.3">
      <c r="A24" s="30"/>
      <c r="B24" s="31" t="s">
        <v>68</v>
      </c>
      <c r="C24" s="29"/>
    </row>
    <row r="25" spans="1:3" ht="32.25" thickBot="1" x14ac:dyDescent="0.3">
      <c r="A25" s="30"/>
      <c r="B25" s="31" t="s">
        <v>69</v>
      </c>
      <c r="C25" s="29"/>
    </row>
    <row r="26" spans="1:3" ht="16.5" thickBot="1" x14ac:dyDescent="0.3">
      <c r="A26" s="30"/>
      <c r="B26" s="31" t="s">
        <v>70</v>
      </c>
      <c r="C26" s="29"/>
    </row>
    <row r="27" spans="1:3" ht="15.75" x14ac:dyDescent="0.25">
      <c r="A27" s="177"/>
      <c r="B27" s="32" t="s">
        <v>23</v>
      </c>
      <c r="C27" s="180"/>
    </row>
    <row r="28" spans="1:3" x14ac:dyDescent="0.25">
      <c r="A28" s="178"/>
      <c r="B28" s="181" t="s">
        <v>71</v>
      </c>
      <c r="C28" s="181"/>
    </row>
    <row r="29" spans="1:3" ht="15.75" thickBot="1" x14ac:dyDescent="0.3">
      <c r="A29" s="179"/>
      <c r="B29" s="182"/>
      <c r="C29" s="182"/>
    </row>
    <row r="30" spans="1:3" ht="16.5" thickBot="1" x14ac:dyDescent="0.3">
      <c r="A30" s="30"/>
      <c r="B30" s="31" t="s">
        <v>72</v>
      </c>
      <c r="C30" s="29">
        <v>2858.4</v>
      </c>
    </row>
    <row r="31" spans="1:3" ht="15.75" x14ac:dyDescent="0.25">
      <c r="A31" s="177"/>
      <c r="B31" s="32" t="s">
        <v>5</v>
      </c>
      <c r="C31" s="180">
        <v>2429.6</v>
      </c>
    </row>
    <row r="32" spans="1:3" x14ac:dyDescent="0.25">
      <c r="A32" s="178"/>
      <c r="B32" s="181" t="s">
        <v>73</v>
      </c>
      <c r="C32" s="181"/>
    </row>
    <row r="33" spans="1:3" ht="15.75" thickBot="1" x14ac:dyDescent="0.3">
      <c r="A33" s="179"/>
      <c r="B33" s="182"/>
      <c r="C33" s="182"/>
    </row>
    <row r="34" spans="1:3" x14ac:dyDescent="0.25">
      <c r="A34" s="17"/>
    </row>
    <row r="35" spans="1:3" x14ac:dyDescent="0.25">
      <c r="A35" s="18"/>
    </row>
  </sheetData>
  <mergeCells count="18">
    <mergeCell ref="A1:C1"/>
    <mergeCell ref="A2:C2"/>
    <mergeCell ref="A3:C3"/>
    <mergeCell ref="A8:A10"/>
    <mergeCell ref="C8:C10"/>
    <mergeCell ref="B9:B10"/>
    <mergeCell ref="A15:A17"/>
    <mergeCell ref="C15:C17"/>
    <mergeCell ref="B16:B17"/>
    <mergeCell ref="A18:A20"/>
    <mergeCell ref="C18:C20"/>
    <mergeCell ref="B19:B20"/>
    <mergeCell ref="A27:A29"/>
    <mergeCell ref="C27:C29"/>
    <mergeCell ref="B28:B29"/>
    <mergeCell ref="A31:A33"/>
    <mergeCell ref="C31:C33"/>
    <mergeCell ref="B32:B3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Y97"/>
  <sheetViews>
    <sheetView zoomScale="70" zoomScaleNormal="70" zoomScaleSheetLayoutView="25" workbookViewId="0">
      <selection activeCell="D78" sqref="D78"/>
    </sheetView>
  </sheetViews>
  <sheetFormatPr defaultColWidth="15.85546875" defaultRowHeight="15" x14ac:dyDescent="0.25"/>
  <cols>
    <col min="1" max="1" width="25.5703125" style="59" customWidth="1"/>
    <col min="2" max="2" width="8.7109375" style="59" customWidth="1"/>
    <col min="3" max="3" width="22.140625" style="60" customWidth="1"/>
    <col min="4" max="4" width="14.85546875" style="59" customWidth="1"/>
    <col min="5" max="5" width="24.7109375" style="59" customWidth="1"/>
    <col min="6" max="8" width="12.7109375" style="59" customWidth="1"/>
    <col min="9" max="9" width="13.42578125" style="59" customWidth="1"/>
    <col min="10" max="10" width="11" style="59" customWidth="1"/>
    <col min="11" max="11" width="14.42578125" style="61" customWidth="1"/>
    <col min="12" max="12" width="15.5703125" style="61" customWidth="1"/>
    <col min="13" max="15" width="12.7109375" style="61" customWidth="1"/>
    <col min="16" max="16" width="14" style="61" customWidth="1"/>
    <col min="17" max="17" width="11" style="61" customWidth="1"/>
    <col min="18" max="18" width="15.140625" style="61" customWidth="1"/>
    <col min="19" max="19" width="14.5703125" style="61" customWidth="1"/>
    <col min="20" max="20" width="12.7109375" style="61" customWidth="1"/>
    <col min="21" max="22" width="12.7109375" style="59" customWidth="1"/>
    <col min="23" max="23" width="10.85546875" style="59" customWidth="1"/>
    <col min="24" max="24" width="11" style="59" customWidth="1"/>
    <col min="25" max="16384" width="15.85546875" style="59"/>
  </cols>
  <sheetData>
    <row r="2" spans="1:25" x14ac:dyDescent="0.25">
      <c r="H2" s="1"/>
      <c r="O2" s="53"/>
      <c r="V2" s="1"/>
    </row>
    <row r="3" spans="1:25" x14ac:dyDescent="0.25">
      <c r="H3" s="1"/>
      <c r="O3" s="53"/>
      <c r="V3" s="1"/>
    </row>
    <row r="8" spans="1:25" ht="36.75" customHeight="1" x14ac:dyDescent="0.25">
      <c r="A8" s="183" t="s">
        <v>100</v>
      </c>
      <c r="B8" s="183"/>
      <c r="C8" s="183"/>
      <c r="D8" s="183"/>
      <c r="E8" s="183"/>
      <c r="F8" s="183"/>
      <c r="G8" s="183"/>
      <c r="H8" s="183"/>
      <c r="I8" s="183"/>
      <c r="J8" s="183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</row>
    <row r="9" spans="1:25" ht="15.75" x14ac:dyDescent="0.25">
      <c r="A9" s="183" t="s">
        <v>140</v>
      </c>
      <c r="B9" s="183"/>
      <c r="C9" s="183"/>
      <c r="D9" s="183"/>
      <c r="E9" s="183"/>
      <c r="F9" s="183"/>
      <c r="G9" s="183"/>
      <c r="H9" s="183"/>
      <c r="I9" s="183"/>
      <c r="J9" s="183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</row>
    <row r="10" spans="1:25" x14ac:dyDescent="0.25">
      <c r="C10" s="62"/>
    </row>
    <row r="12" spans="1:25" ht="24.75" customHeight="1" x14ac:dyDescent="0.25">
      <c r="A12" s="198" t="s">
        <v>0</v>
      </c>
      <c r="B12" s="198" t="s">
        <v>1</v>
      </c>
      <c r="C12" s="199" t="s">
        <v>2</v>
      </c>
      <c r="D12" s="198" t="s">
        <v>3</v>
      </c>
      <c r="E12" s="198"/>
      <c r="F12" s="198"/>
      <c r="G12" s="198"/>
      <c r="H12" s="198"/>
      <c r="I12" s="198"/>
      <c r="J12" s="198"/>
      <c r="K12" s="202" t="s">
        <v>3</v>
      </c>
      <c r="L12" s="202"/>
      <c r="M12" s="202"/>
      <c r="N12" s="202"/>
      <c r="O12" s="202"/>
      <c r="P12" s="202"/>
      <c r="Q12" s="202"/>
      <c r="R12" s="202" t="s">
        <v>3</v>
      </c>
      <c r="S12" s="202"/>
      <c r="T12" s="202"/>
      <c r="U12" s="202"/>
      <c r="V12" s="202"/>
      <c r="W12" s="202"/>
      <c r="X12" s="202"/>
      <c r="Y12" s="148"/>
    </row>
    <row r="13" spans="1:25" x14ac:dyDescent="0.25">
      <c r="A13" s="198"/>
      <c r="B13" s="198"/>
      <c r="C13" s="199"/>
      <c r="D13" s="198" t="s">
        <v>4</v>
      </c>
      <c r="E13" s="198" t="s">
        <v>5</v>
      </c>
      <c r="F13" s="198"/>
      <c r="G13" s="198"/>
      <c r="H13" s="198"/>
      <c r="I13" s="198"/>
      <c r="J13" s="198"/>
      <c r="K13" s="202" t="s">
        <v>4</v>
      </c>
      <c r="L13" s="202" t="s">
        <v>5</v>
      </c>
      <c r="M13" s="202"/>
      <c r="N13" s="202"/>
      <c r="O13" s="202"/>
      <c r="P13" s="202"/>
      <c r="Q13" s="202"/>
      <c r="R13" s="202" t="s">
        <v>4</v>
      </c>
      <c r="S13" s="202" t="s">
        <v>5</v>
      </c>
      <c r="T13" s="202"/>
      <c r="U13" s="202"/>
      <c r="V13" s="202"/>
      <c r="W13" s="202"/>
      <c r="X13" s="202"/>
      <c r="Y13" s="148"/>
    </row>
    <row r="14" spans="1:25" x14ac:dyDescent="0.25">
      <c r="A14" s="198"/>
      <c r="B14" s="198"/>
      <c r="C14" s="199"/>
      <c r="D14" s="198"/>
      <c r="E14" s="198" t="s">
        <v>6</v>
      </c>
      <c r="F14" s="198" t="s">
        <v>7</v>
      </c>
      <c r="G14" s="198" t="s">
        <v>8</v>
      </c>
      <c r="H14" s="198" t="s">
        <v>9</v>
      </c>
      <c r="I14" s="198" t="s">
        <v>10</v>
      </c>
      <c r="J14" s="198"/>
      <c r="K14" s="202"/>
      <c r="L14" s="202" t="s">
        <v>6</v>
      </c>
      <c r="M14" s="202" t="s">
        <v>7</v>
      </c>
      <c r="N14" s="202" t="s">
        <v>8</v>
      </c>
      <c r="O14" s="202" t="s">
        <v>9</v>
      </c>
      <c r="P14" s="202" t="s">
        <v>10</v>
      </c>
      <c r="Q14" s="202"/>
      <c r="R14" s="202"/>
      <c r="S14" s="202" t="s">
        <v>6</v>
      </c>
      <c r="T14" s="202" t="s">
        <v>7</v>
      </c>
      <c r="U14" s="202" t="s">
        <v>8</v>
      </c>
      <c r="V14" s="202" t="s">
        <v>9</v>
      </c>
      <c r="W14" s="202" t="s">
        <v>10</v>
      </c>
      <c r="X14" s="202"/>
      <c r="Y14" s="148"/>
    </row>
    <row r="15" spans="1:25" x14ac:dyDescent="0.25">
      <c r="A15" s="198"/>
      <c r="B15" s="198"/>
      <c r="C15" s="199"/>
      <c r="D15" s="198"/>
      <c r="E15" s="198"/>
      <c r="F15" s="198"/>
      <c r="G15" s="198"/>
      <c r="H15" s="198"/>
      <c r="I15" s="198"/>
      <c r="J15" s="198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148"/>
    </row>
    <row r="16" spans="1:25" x14ac:dyDescent="0.25">
      <c r="A16" s="198"/>
      <c r="B16" s="198"/>
      <c r="C16" s="199"/>
      <c r="D16" s="198"/>
      <c r="E16" s="198"/>
      <c r="F16" s="198"/>
      <c r="G16" s="198"/>
      <c r="H16" s="198"/>
      <c r="I16" s="198"/>
      <c r="J16" s="198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148"/>
    </row>
    <row r="17" spans="1:25" x14ac:dyDescent="0.25">
      <c r="A17" s="198"/>
      <c r="B17" s="198"/>
      <c r="C17" s="199"/>
      <c r="D17" s="198"/>
      <c r="E17" s="198"/>
      <c r="F17" s="198"/>
      <c r="G17" s="198"/>
      <c r="H17" s="198"/>
      <c r="I17" s="198"/>
      <c r="J17" s="198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148"/>
    </row>
    <row r="18" spans="1:25" x14ac:dyDescent="0.25">
      <c r="A18" s="198"/>
      <c r="B18" s="198"/>
      <c r="C18" s="199"/>
      <c r="D18" s="198"/>
      <c r="E18" s="198"/>
      <c r="F18" s="198"/>
      <c r="G18" s="198"/>
      <c r="H18" s="198"/>
      <c r="I18" s="198"/>
      <c r="J18" s="198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148"/>
    </row>
    <row r="19" spans="1:25" x14ac:dyDescent="0.25">
      <c r="A19" s="198"/>
      <c r="B19" s="198"/>
      <c r="C19" s="199"/>
      <c r="D19" s="198"/>
      <c r="E19" s="198"/>
      <c r="F19" s="198"/>
      <c r="G19" s="198"/>
      <c r="H19" s="198"/>
      <c r="I19" s="198"/>
      <c r="J19" s="198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148"/>
    </row>
    <row r="20" spans="1:25" x14ac:dyDescent="0.25">
      <c r="A20" s="198"/>
      <c r="B20" s="198"/>
      <c r="C20" s="199"/>
      <c r="D20" s="198"/>
      <c r="E20" s="198"/>
      <c r="F20" s="198"/>
      <c r="G20" s="198"/>
      <c r="H20" s="198"/>
      <c r="I20" s="198"/>
      <c r="J20" s="198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148"/>
    </row>
    <row r="21" spans="1:25" x14ac:dyDescent="0.25">
      <c r="A21" s="198"/>
      <c r="B21" s="198"/>
      <c r="C21" s="199"/>
      <c r="D21" s="198"/>
      <c r="E21" s="198"/>
      <c r="F21" s="198"/>
      <c r="G21" s="198"/>
      <c r="H21" s="198"/>
      <c r="I21" s="198"/>
      <c r="J21" s="198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148"/>
    </row>
    <row r="22" spans="1:25" x14ac:dyDescent="0.25">
      <c r="A22" s="198"/>
      <c r="B22" s="198"/>
      <c r="C22" s="199"/>
      <c r="D22" s="198"/>
      <c r="E22" s="198"/>
      <c r="F22" s="198"/>
      <c r="G22" s="198"/>
      <c r="H22" s="198"/>
      <c r="I22" s="198"/>
      <c r="J22" s="198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148"/>
    </row>
    <row r="23" spans="1:25" x14ac:dyDescent="0.25">
      <c r="A23" s="198"/>
      <c r="B23" s="198"/>
      <c r="C23" s="199"/>
      <c r="D23" s="198"/>
      <c r="E23" s="198"/>
      <c r="F23" s="198"/>
      <c r="G23" s="198"/>
      <c r="H23" s="198"/>
      <c r="I23" s="198"/>
      <c r="J23" s="198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148"/>
    </row>
    <row r="24" spans="1:25" ht="30" x14ac:dyDescent="0.25">
      <c r="A24" s="198"/>
      <c r="B24" s="198"/>
      <c r="C24" s="199"/>
      <c r="D24" s="198"/>
      <c r="E24" s="198"/>
      <c r="F24" s="198"/>
      <c r="G24" s="198"/>
      <c r="H24" s="198"/>
      <c r="I24" s="172" t="s">
        <v>4</v>
      </c>
      <c r="J24" s="172" t="s">
        <v>11</v>
      </c>
      <c r="K24" s="202"/>
      <c r="L24" s="202"/>
      <c r="M24" s="202"/>
      <c r="N24" s="202"/>
      <c r="O24" s="202"/>
      <c r="P24" s="174" t="s">
        <v>4</v>
      </c>
      <c r="Q24" s="174" t="s">
        <v>11</v>
      </c>
      <c r="R24" s="202"/>
      <c r="S24" s="202"/>
      <c r="T24" s="202"/>
      <c r="U24" s="202"/>
      <c r="V24" s="202"/>
      <c r="W24" s="174" t="s">
        <v>4</v>
      </c>
      <c r="X24" s="174" t="s">
        <v>11</v>
      </c>
      <c r="Y24" s="148"/>
    </row>
    <row r="25" spans="1:25" x14ac:dyDescent="0.25">
      <c r="A25" s="172"/>
      <c r="B25" s="172"/>
      <c r="C25" s="173"/>
      <c r="D25" s="172">
        <v>2018</v>
      </c>
      <c r="E25" s="172">
        <v>2018</v>
      </c>
      <c r="F25" s="172">
        <v>2018</v>
      </c>
      <c r="G25" s="172">
        <v>2018</v>
      </c>
      <c r="H25" s="172">
        <v>2018</v>
      </c>
      <c r="I25" s="172">
        <v>2018</v>
      </c>
      <c r="J25" s="172">
        <v>2018</v>
      </c>
      <c r="K25" s="174">
        <v>2019</v>
      </c>
      <c r="L25" s="174">
        <v>2019</v>
      </c>
      <c r="M25" s="174">
        <v>2019</v>
      </c>
      <c r="N25" s="174">
        <v>2019</v>
      </c>
      <c r="O25" s="174">
        <v>2019</v>
      </c>
      <c r="P25" s="174">
        <v>2019</v>
      </c>
      <c r="Q25" s="174">
        <v>2019</v>
      </c>
      <c r="R25" s="174">
        <v>2020</v>
      </c>
      <c r="S25" s="174">
        <v>2020</v>
      </c>
      <c r="T25" s="174">
        <v>2020</v>
      </c>
      <c r="U25" s="174">
        <v>2020</v>
      </c>
      <c r="V25" s="174">
        <v>2020</v>
      </c>
      <c r="W25" s="174">
        <v>2020</v>
      </c>
      <c r="X25" s="174">
        <v>2020</v>
      </c>
      <c r="Y25" s="148"/>
    </row>
    <row r="26" spans="1:25" s="61" customFormat="1" ht="15.75" thickBot="1" x14ac:dyDescent="0.3">
      <c r="A26" s="63">
        <v>1</v>
      </c>
      <c r="B26" s="64">
        <v>2</v>
      </c>
      <c r="C26" s="65">
        <v>3</v>
      </c>
      <c r="D26" s="64">
        <v>4</v>
      </c>
      <c r="E26" s="64">
        <v>5</v>
      </c>
      <c r="F26" s="64">
        <v>6</v>
      </c>
      <c r="G26" s="64">
        <v>7</v>
      </c>
      <c r="H26" s="64">
        <v>8</v>
      </c>
      <c r="I26" s="64">
        <v>9</v>
      </c>
      <c r="J26" s="66">
        <v>10</v>
      </c>
      <c r="K26" s="149">
        <v>11</v>
      </c>
      <c r="L26" s="149">
        <v>12</v>
      </c>
      <c r="M26" s="149">
        <v>13</v>
      </c>
      <c r="N26" s="149">
        <v>14</v>
      </c>
      <c r="O26" s="149">
        <v>15</v>
      </c>
      <c r="P26" s="149">
        <v>16</v>
      </c>
      <c r="Q26" s="150">
        <v>17</v>
      </c>
      <c r="R26" s="149">
        <v>18</v>
      </c>
      <c r="S26" s="149">
        <v>19</v>
      </c>
      <c r="T26" s="149">
        <v>20</v>
      </c>
      <c r="U26" s="149">
        <v>21</v>
      </c>
      <c r="V26" s="149">
        <v>22</v>
      </c>
      <c r="W26" s="149">
        <v>23</v>
      </c>
      <c r="X26" s="150">
        <v>24</v>
      </c>
      <c r="Y26" s="148"/>
    </row>
    <row r="27" spans="1:25" ht="33.75" customHeight="1" thickBot="1" x14ac:dyDescent="0.3">
      <c r="A27" s="67" t="s">
        <v>12</v>
      </c>
      <c r="B27" s="68">
        <v>100</v>
      </c>
      <c r="C27" s="69" t="s">
        <v>13</v>
      </c>
      <c r="D27" s="70">
        <f>E27+F27+G27+H27+I27+J27</f>
        <v>18097519</v>
      </c>
      <c r="E27" s="70">
        <f>E30</f>
        <v>17390269</v>
      </c>
      <c r="F27" s="56">
        <f>F36</f>
        <v>497250</v>
      </c>
      <c r="G27" s="70"/>
      <c r="H27" s="70"/>
      <c r="I27" s="58">
        <f>I37</f>
        <v>210000</v>
      </c>
      <c r="J27" s="71"/>
      <c r="K27" s="151">
        <f>L27+M27+N27+O27+P27+Q27</f>
        <v>15818832</v>
      </c>
      <c r="L27" s="151">
        <f>L30</f>
        <v>15142441</v>
      </c>
      <c r="M27" s="151">
        <f>M36</f>
        <v>466391</v>
      </c>
      <c r="N27" s="151"/>
      <c r="O27" s="151"/>
      <c r="P27" s="151">
        <f>P37</f>
        <v>210000</v>
      </c>
      <c r="Q27" s="152"/>
      <c r="R27" s="151">
        <f>S27+T27+U27+V27+W27+X27</f>
        <v>15789973</v>
      </c>
      <c r="S27" s="151">
        <f>S30</f>
        <v>15097766</v>
      </c>
      <c r="T27" s="151">
        <f>T36</f>
        <v>482207</v>
      </c>
      <c r="U27" s="151"/>
      <c r="V27" s="151"/>
      <c r="W27" s="151">
        <f>W37</f>
        <v>210000</v>
      </c>
      <c r="X27" s="152"/>
      <c r="Y27" s="148"/>
    </row>
    <row r="28" spans="1:25" ht="48.75" customHeight="1" thickBot="1" x14ac:dyDescent="0.3">
      <c r="A28" s="67" t="s">
        <v>14</v>
      </c>
      <c r="B28" s="68">
        <v>110</v>
      </c>
      <c r="C28" s="73"/>
      <c r="D28" s="70"/>
      <c r="E28" s="74" t="s">
        <v>13</v>
      </c>
      <c r="F28" s="74" t="s">
        <v>13</v>
      </c>
      <c r="G28" s="74" t="s">
        <v>13</v>
      </c>
      <c r="H28" s="74" t="s">
        <v>13</v>
      </c>
      <c r="I28" s="70"/>
      <c r="J28" s="75" t="s">
        <v>13</v>
      </c>
      <c r="K28" s="151"/>
      <c r="L28" s="153" t="s">
        <v>13</v>
      </c>
      <c r="M28" s="153" t="s">
        <v>13</v>
      </c>
      <c r="N28" s="153" t="s">
        <v>13</v>
      </c>
      <c r="O28" s="153" t="s">
        <v>13</v>
      </c>
      <c r="P28" s="151"/>
      <c r="Q28" s="154" t="s">
        <v>13</v>
      </c>
      <c r="R28" s="151"/>
      <c r="S28" s="153" t="s">
        <v>13</v>
      </c>
      <c r="T28" s="153" t="s">
        <v>13</v>
      </c>
      <c r="U28" s="153" t="s">
        <v>13</v>
      </c>
      <c r="V28" s="153" t="s">
        <v>13</v>
      </c>
      <c r="W28" s="151"/>
      <c r="X28" s="154" t="s">
        <v>13</v>
      </c>
      <c r="Y28" s="148"/>
    </row>
    <row r="29" spans="1:25" ht="15.75" thickBot="1" x14ac:dyDescent="0.3">
      <c r="A29" s="67"/>
      <c r="B29" s="76"/>
      <c r="C29" s="73"/>
      <c r="D29" s="70"/>
      <c r="E29" s="70"/>
      <c r="F29" s="70"/>
      <c r="G29" s="70"/>
      <c r="H29" s="70"/>
      <c r="I29" s="70"/>
      <c r="J29" s="71"/>
      <c r="K29" s="151"/>
      <c r="L29" s="151"/>
      <c r="M29" s="151"/>
      <c r="N29" s="151"/>
      <c r="O29" s="151"/>
      <c r="P29" s="151"/>
      <c r="Q29" s="152"/>
      <c r="R29" s="151"/>
      <c r="S29" s="151"/>
      <c r="T29" s="151"/>
      <c r="U29" s="151"/>
      <c r="V29" s="151"/>
      <c r="W29" s="151"/>
      <c r="X29" s="152"/>
      <c r="Y29" s="148"/>
    </row>
    <row r="30" spans="1:25" ht="47.25" customHeight="1" thickBot="1" x14ac:dyDescent="0.3">
      <c r="A30" s="67" t="s">
        <v>15</v>
      </c>
      <c r="B30" s="68">
        <v>120</v>
      </c>
      <c r="C30" s="73"/>
      <c r="D30" s="70">
        <f>E30+I30+H30+J30</f>
        <v>17390269</v>
      </c>
      <c r="E30" s="70">
        <f>E41+E57+E65+E78</f>
        <v>17390269</v>
      </c>
      <c r="F30" s="74" t="s">
        <v>13</v>
      </c>
      <c r="G30" s="74" t="s">
        <v>13</v>
      </c>
      <c r="H30" s="70"/>
      <c r="I30" s="70"/>
      <c r="J30" s="71">
        <v>0</v>
      </c>
      <c r="K30" s="151">
        <f>L30+P30+O30+Q30</f>
        <v>15142441</v>
      </c>
      <c r="L30" s="151">
        <f>L41+L57+L65+L78</f>
        <v>15142441</v>
      </c>
      <c r="M30" s="153" t="s">
        <v>13</v>
      </c>
      <c r="N30" s="153" t="s">
        <v>13</v>
      </c>
      <c r="O30" s="151"/>
      <c r="P30" s="151"/>
      <c r="Q30" s="152">
        <v>0</v>
      </c>
      <c r="R30" s="151">
        <f>S30+W30+V30+X30</f>
        <v>15097766</v>
      </c>
      <c r="S30" s="151">
        <f>S41+S57+S65+S78</f>
        <v>15097766</v>
      </c>
      <c r="T30" s="153" t="s">
        <v>13</v>
      </c>
      <c r="U30" s="153" t="s">
        <v>13</v>
      </c>
      <c r="V30" s="151"/>
      <c r="W30" s="151"/>
      <c r="X30" s="152">
        <v>0</v>
      </c>
      <c r="Y30" s="148"/>
    </row>
    <row r="31" spans="1:25" ht="15.75" thickBot="1" x14ac:dyDescent="0.3">
      <c r="A31" s="67"/>
      <c r="B31" s="76"/>
      <c r="C31" s="73"/>
      <c r="D31" s="70"/>
      <c r="E31" s="70"/>
      <c r="F31" s="70"/>
      <c r="G31" s="70"/>
      <c r="H31" s="70"/>
      <c r="I31" s="70"/>
      <c r="J31" s="71"/>
      <c r="K31" s="151"/>
      <c r="L31" s="151"/>
      <c r="M31" s="151"/>
      <c r="N31" s="151"/>
      <c r="O31" s="151"/>
      <c r="P31" s="151"/>
      <c r="Q31" s="152"/>
      <c r="R31" s="151"/>
      <c r="S31" s="151"/>
      <c r="T31" s="151"/>
      <c r="U31" s="151"/>
      <c r="V31" s="151"/>
      <c r="W31" s="151"/>
      <c r="X31" s="152"/>
      <c r="Y31" s="148"/>
    </row>
    <row r="32" spans="1:25" ht="90.75" customHeight="1" thickBot="1" x14ac:dyDescent="0.3">
      <c r="A32" s="77" t="s">
        <v>16</v>
      </c>
      <c r="B32" s="192">
        <v>130</v>
      </c>
      <c r="C32" s="196"/>
      <c r="D32" s="188"/>
      <c r="E32" s="184" t="s">
        <v>13</v>
      </c>
      <c r="F32" s="184" t="s">
        <v>13</v>
      </c>
      <c r="G32" s="184" t="s">
        <v>13</v>
      </c>
      <c r="H32" s="184" t="s">
        <v>13</v>
      </c>
      <c r="I32" s="188"/>
      <c r="J32" s="186" t="s">
        <v>13</v>
      </c>
      <c r="K32" s="203"/>
      <c r="L32" s="200" t="s">
        <v>13</v>
      </c>
      <c r="M32" s="200" t="s">
        <v>13</v>
      </c>
      <c r="N32" s="200" t="s">
        <v>13</v>
      </c>
      <c r="O32" s="200" t="s">
        <v>13</v>
      </c>
      <c r="P32" s="203"/>
      <c r="Q32" s="205" t="s">
        <v>13</v>
      </c>
      <c r="R32" s="203"/>
      <c r="S32" s="200" t="s">
        <v>13</v>
      </c>
      <c r="T32" s="200" t="s">
        <v>13</v>
      </c>
      <c r="U32" s="200" t="s">
        <v>13</v>
      </c>
      <c r="V32" s="200" t="s">
        <v>13</v>
      </c>
      <c r="W32" s="203"/>
      <c r="X32" s="205" t="s">
        <v>13</v>
      </c>
      <c r="Y32" s="148"/>
    </row>
    <row r="33" spans="1:25" ht="15.75" hidden="1" customHeight="1" thickBot="1" x14ac:dyDescent="0.3">
      <c r="A33" s="67"/>
      <c r="B33" s="193"/>
      <c r="C33" s="197"/>
      <c r="D33" s="189"/>
      <c r="E33" s="185"/>
      <c r="F33" s="185"/>
      <c r="G33" s="185"/>
      <c r="H33" s="185"/>
      <c r="I33" s="189"/>
      <c r="J33" s="187"/>
      <c r="K33" s="204"/>
      <c r="L33" s="201"/>
      <c r="M33" s="201"/>
      <c r="N33" s="201"/>
      <c r="O33" s="201"/>
      <c r="P33" s="204"/>
      <c r="Q33" s="206"/>
      <c r="R33" s="204"/>
      <c r="S33" s="201"/>
      <c r="T33" s="201"/>
      <c r="U33" s="201"/>
      <c r="V33" s="201"/>
      <c r="W33" s="204"/>
      <c r="X33" s="206"/>
      <c r="Y33" s="148"/>
    </row>
    <row r="34" spans="1:25" ht="120" x14ac:dyDescent="0.25">
      <c r="A34" s="77" t="s">
        <v>17</v>
      </c>
      <c r="B34" s="192">
        <v>140</v>
      </c>
      <c r="C34" s="196"/>
      <c r="D34" s="188"/>
      <c r="E34" s="184" t="s">
        <v>13</v>
      </c>
      <c r="F34" s="184" t="s">
        <v>13</v>
      </c>
      <c r="G34" s="184" t="s">
        <v>13</v>
      </c>
      <c r="H34" s="184" t="s">
        <v>13</v>
      </c>
      <c r="I34" s="188"/>
      <c r="J34" s="186" t="s">
        <v>13</v>
      </c>
      <c r="K34" s="203"/>
      <c r="L34" s="200" t="s">
        <v>13</v>
      </c>
      <c r="M34" s="200" t="s">
        <v>13</v>
      </c>
      <c r="N34" s="200" t="s">
        <v>13</v>
      </c>
      <c r="O34" s="200" t="s">
        <v>13</v>
      </c>
      <c r="P34" s="203"/>
      <c r="Q34" s="205" t="s">
        <v>13</v>
      </c>
      <c r="R34" s="203"/>
      <c r="S34" s="200" t="s">
        <v>13</v>
      </c>
      <c r="T34" s="200" t="s">
        <v>13</v>
      </c>
      <c r="U34" s="200" t="s">
        <v>13</v>
      </c>
      <c r="V34" s="200" t="s">
        <v>13</v>
      </c>
      <c r="W34" s="203"/>
      <c r="X34" s="205" t="s">
        <v>13</v>
      </c>
      <c r="Y34" s="148"/>
    </row>
    <row r="35" spans="1:25" ht="15.75" thickBot="1" x14ac:dyDescent="0.3">
      <c r="A35" s="67"/>
      <c r="B35" s="193"/>
      <c r="C35" s="197"/>
      <c r="D35" s="189"/>
      <c r="E35" s="185"/>
      <c r="F35" s="185"/>
      <c r="G35" s="185"/>
      <c r="H35" s="185"/>
      <c r="I35" s="189"/>
      <c r="J35" s="187"/>
      <c r="K35" s="204"/>
      <c r="L35" s="201"/>
      <c r="M35" s="201"/>
      <c r="N35" s="201"/>
      <c r="O35" s="201"/>
      <c r="P35" s="204"/>
      <c r="Q35" s="206"/>
      <c r="R35" s="204"/>
      <c r="S35" s="201"/>
      <c r="T35" s="201"/>
      <c r="U35" s="201"/>
      <c r="V35" s="201"/>
      <c r="W35" s="204"/>
      <c r="X35" s="206"/>
      <c r="Y35" s="148"/>
    </row>
    <row r="36" spans="1:25" ht="53.25" customHeight="1" thickBot="1" x14ac:dyDescent="0.3">
      <c r="A36" s="67" t="s">
        <v>18</v>
      </c>
      <c r="B36" s="68">
        <v>150</v>
      </c>
      <c r="C36" s="73"/>
      <c r="D36" s="70">
        <f>F36+G36</f>
        <v>497250</v>
      </c>
      <c r="E36" s="74" t="s">
        <v>13</v>
      </c>
      <c r="F36" s="70">
        <f>F40</f>
        <v>497250</v>
      </c>
      <c r="G36" s="70"/>
      <c r="H36" s="74" t="s">
        <v>13</v>
      </c>
      <c r="I36" s="74" t="s">
        <v>13</v>
      </c>
      <c r="J36" s="75" t="s">
        <v>13</v>
      </c>
      <c r="K36" s="151">
        <f>M36+N36</f>
        <v>466391</v>
      </c>
      <c r="L36" s="153" t="s">
        <v>13</v>
      </c>
      <c r="M36" s="151">
        <f>M40</f>
        <v>466391</v>
      </c>
      <c r="N36" s="151"/>
      <c r="O36" s="153" t="s">
        <v>13</v>
      </c>
      <c r="P36" s="153" t="s">
        <v>13</v>
      </c>
      <c r="Q36" s="154" t="s">
        <v>13</v>
      </c>
      <c r="R36" s="151">
        <f>T36+U36</f>
        <v>482207</v>
      </c>
      <c r="S36" s="153" t="s">
        <v>13</v>
      </c>
      <c r="T36" s="151">
        <f>T40</f>
        <v>482207</v>
      </c>
      <c r="U36" s="151"/>
      <c r="V36" s="153" t="s">
        <v>13</v>
      </c>
      <c r="W36" s="153" t="s">
        <v>13</v>
      </c>
      <c r="X36" s="154" t="s">
        <v>13</v>
      </c>
      <c r="Y36" s="148"/>
    </row>
    <row r="37" spans="1:25" ht="15.75" thickBot="1" x14ac:dyDescent="0.3">
      <c r="A37" s="67" t="s">
        <v>19</v>
      </c>
      <c r="B37" s="68">
        <v>160</v>
      </c>
      <c r="C37" s="73"/>
      <c r="D37" s="70"/>
      <c r="E37" s="74" t="s">
        <v>13</v>
      </c>
      <c r="F37" s="74" t="s">
        <v>13</v>
      </c>
      <c r="G37" s="74" t="s">
        <v>13</v>
      </c>
      <c r="H37" s="74" t="s">
        <v>13</v>
      </c>
      <c r="I37" s="70">
        <f>I86</f>
        <v>210000</v>
      </c>
      <c r="J37" s="71"/>
      <c r="K37" s="151"/>
      <c r="L37" s="153" t="s">
        <v>13</v>
      </c>
      <c r="M37" s="153" t="s">
        <v>13</v>
      </c>
      <c r="N37" s="153" t="s">
        <v>13</v>
      </c>
      <c r="O37" s="153" t="s">
        <v>13</v>
      </c>
      <c r="P37" s="151">
        <f>P86</f>
        <v>210000</v>
      </c>
      <c r="Q37" s="152"/>
      <c r="R37" s="151"/>
      <c r="S37" s="153" t="s">
        <v>13</v>
      </c>
      <c r="T37" s="153" t="s">
        <v>13</v>
      </c>
      <c r="U37" s="153" t="s">
        <v>13</v>
      </c>
      <c r="V37" s="153" t="s">
        <v>13</v>
      </c>
      <c r="W37" s="151">
        <f>W86</f>
        <v>210000</v>
      </c>
      <c r="X37" s="152"/>
      <c r="Y37" s="148"/>
    </row>
    <row r="38" spans="1:25" ht="51.75" customHeight="1" thickBot="1" x14ac:dyDescent="0.3">
      <c r="A38" s="67" t="s">
        <v>20</v>
      </c>
      <c r="B38" s="68">
        <v>180</v>
      </c>
      <c r="C38" s="69" t="s">
        <v>13</v>
      </c>
      <c r="D38" s="70"/>
      <c r="E38" s="74" t="s">
        <v>13</v>
      </c>
      <c r="F38" s="74" t="s">
        <v>13</v>
      </c>
      <c r="G38" s="74" t="s">
        <v>13</v>
      </c>
      <c r="H38" s="74" t="s">
        <v>13</v>
      </c>
      <c r="I38" s="70"/>
      <c r="J38" s="75" t="s">
        <v>13</v>
      </c>
      <c r="K38" s="151"/>
      <c r="L38" s="153" t="s">
        <v>13</v>
      </c>
      <c r="M38" s="153" t="s">
        <v>13</v>
      </c>
      <c r="N38" s="153" t="s">
        <v>13</v>
      </c>
      <c r="O38" s="153" t="s">
        <v>13</v>
      </c>
      <c r="P38" s="151"/>
      <c r="Q38" s="154" t="s">
        <v>13</v>
      </c>
      <c r="R38" s="151"/>
      <c r="S38" s="153" t="s">
        <v>13</v>
      </c>
      <c r="T38" s="153" t="s">
        <v>13</v>
      </c>
      <c r="U38" s="153" t="s">
        <v>13</v>
      </c>
      <c r="V38" s="153" t="s">
        <v>13</v>
      </c>
      <c r="W38" s="151"/>
      <c r="X38" s="154" t="s">
        <v>13</v>
      </c>
      <c r="Y38" s="148"/>
    </row>
    <row r="39" spans="1:25" ht="15.75" thickBot="1" x14ac:dyDescent="0.3">
      <c r="A39" s="67"/>
      <c r="B39" s="76"/>
      <c r="C39" s="73"/>
      <c r="D39" s="70"/>
      <c r="E39" s="70"/>
      <c r="F39" s="70"/>
      <c r="G39" s="70"/>
      <c r="H39" s="70"/>
      <c r="I39" s="70"/>
      <c r="J39" s="71"/>
      <c r="K39" s="151"/>
      <c r="L39" s="151"/>
      <c r="M39" s="151"/>
      <c r="N39" s="151"/>
      <c r="O39" s="151"/>
      <c r="P39" s="151"/>
      <c r="Q39" s="152"/>
      <c r="R39" s="151"/>
      <c r="S39" s="151"/>
      <c r="T39" s="151"/>
      <c r="U39" s="151"/>
      <c r="V39" s="151"/>
      <c r="W39" s="151"/>
      <c r="X39" s="152"/>
      <c r="Y39" s="148"/>
    </row>
    <row r="40" spans="1:25" s="61" customFormat="1" ht="49.5" customHeight="1" thickBot="1" x14ac:dyDescent="0.3">
      <c r="A40" s="78" t="s">
        <v>21</v>
      </c>
      <c r="B40" s="64">
        <v>200</v>
      </c>
      <c r="C40" s="65" t="s">
        <v>13</v>
      </c>
      <c r="D40" s="56">
        <f>E40+F40+G40+H40+I40+J40</f>
        <v>18097519</v>
      </c>
      <c r="E40" s="56">
        <f>E41+E51+E53+E55+E57+E65+E78</f>
        <v>17390269</v>
      </c>
      <c r="F40" s="56">
        <f>F41+F51+F53+F55+F57+F65+F78</f>
        <v>497250</v>
      </c>
      <c r="G40" s="56">
        <f t="shared" ref="G40:J40" si="0">G41+G51+G53+G55+G57+G65+G78</f>
        <v>0</v>
      </c>
      <c r="H40" s="56">
        <f t="shared" si="0"/>
        <v>0</v>
      </c>
      <c r="I40" s="56">
        <f t="shared" si="0"/>
        <v>210000</v>
      </c>
      <c r="J40" s="56">
        <f t="shared" si="0"/>
        <v>0</v>
      </c>
      <c r="K40" s="151">
        <f>L40+M40+N40+O40+P40+Q40</f>
        <v>15818832</v>
      </c>
      <c r="L40" s="151">
        <f>L41+L51+L53+L55+L57+L65+L78</f>
        <v>15142441</v>
      </c>
      <c r="M40" s="151">
        <f>M41+M51+M53+M55+M57+M65+M78</f>
        <v>466391</v>
      </c>
      <c r="N40" s="151">
        <f t="shared" ref="N40:Q40" si="1">N41+N51+N53+N55+N57+N65+N78</f>
        <v>0</v>
      </c>
      <c r="O40" s="151">
        <f t="shared" si="1"/>
        <v>0</v>
      </c>
      <c r="P40" s="151">
        <f t="shared" si="1"/>
        <v>210000</v>
      </c>
      <c r="Q40" s="151">
        <f t="shared" si="1"/>
        <v>0</v>
      </c>
      <c r="R40" s="151">
        <f>S40+T40+U40+V40+W40+X40</f>
        <v>15789973</v>
      </c>
      <c r="S40" s="151">
        <f>S41+S51+S53+S55+S57+S65+S78</f>
        <v>15097766</v>
      </c>
      <c r="T40" s="151">
        <f>T41+T51+T53+T55+T57+T65+T78</f>
        <v>482207</v>
      </c>
      <c r="U40" s="151">
        <f t="shared" ref="U40:X40" si="2">U41+U51+U53+U55+U57+U65+U78</f>
        <v>0</v>
      </c>
      <c r="V40" s="151">
        <f t="shared" si="2"/>
        <v>0</v>
      </c>
      <c r="W40" s="151">
        <f t="shared" si="2"/>
        <v>210000</v>
      </c>
      <c r="X40" s="151">
        <f t="shared" si="2"/>
        <v>0</v>
      </c>
      <c r="Y40" s="148"/>
    </row>
    <row r="41" spans="1:25" ht="60.75" customHeight="1" thickBot="1" x14ac:dyDescent="0.3">
      <c r="A41" s="67" t="s">
        <v>22</v>
      </c>
      <c r="B41" s="68">
        <v>210</v>
      </c>
      <c r="C41" s="73"/>
      <c r="D41" s="70">
        <f>E41+F41+G41+H41+I41+J41</f>
        <v>13868183.059999999</v>
      </c>
      <c r="E41" s="70">
        <f>E44+E45+E46+E47+E48+E49</f>
        <v>13868183.059999999</v>
      </c>
      <c r="F41" s="70"/>
      <c r="G41" s="70"/>
      <c r="H41" s="70"/>
      <c r="I41" s="70"/>
      <c r="J41" s="71"/>
      <c r="K41" s="151">
        <f>L41+M41+N41+O41+P41+Q41</f>
        <v>12243151</v>
      </c>
      <c r="L41" s="151">
        <f>L44+L45+L46+L47+L48+L49</f>
        <v>12243151</v>
      </c>
      <c r="M41" s="151"/>
      <c r="N41" s="151"/>
      <c r="O41" s="151"/>
      <c r="P41" s="151"/>
      <c r="Q41" s="152"/>
      <c r="R41" s="151">
        <f>S41+T41+U41+V41+W41+X41</f>
        <v>12198476</v>
      </c>
      <c r="S41" s="151">
        <f>S44+S45+S46+S47+S48+S49</f>
        <v>12198476</v>
      </c>
      <c r="T41" s="151"/>
      <c r="U41" s="151"/>
      <c r="V41" s="151"/>
      <c r="W41" s="151"/>
      <c r="X41" s="152"/>
      <c r="Y41" s="148"/>
    </row>
    <row r="42" spans="1:25" x14ac:dyDescent="0.25">
      <c r="A42" s="77" t="s">
        <v>23</v>
      </c>
      <c r="B42" s="170"/>
      <c r="C42" s="171"/>
      <c r="D42" s="169"/>
      <c r="E42" s="169"/>
      <c r="F42" s="169"/>
      <c r="G42" s="169"/>
      <c r="H42" s="169"/>
      <c r="I42" s="169"/>
      <c r="J42" s="79"/>
      <c r="K42" s="175"/>
      <c r="L42" s="175"/>
      <c r="M42" s="175"/>
      <c r="N42" s="175"/>
      <c r="O42" s="175"/>
      <c r="P42" s="175"/>
      <c r="Q42" s="155"/>
      <c r="R42" s="175"/>
      <c r="S42" s="175"/>
      <c r="T42" s="175"/>
      <c r="U42" s="175"/>
      <c r="V42" s="175"/>
      <c r="W42" s="175"/>
      <c r="X42" s="155"/>
      <c r="Y42" s="148"/>
    </row>
    <row r="43" spans="1:25" ht="15.75" thickBot="1" x14ac:dyDescent="0.3">
      <c r="A43" s="77"/>
      <c r="B43" s="80"/>
      <c r="C43" s="81"/>
      <c r="D43" s="82"/>
      <c r="E43" s="82"/>
      <c r="F43" s="82"/>
      <c r="G43" s="82"/>
      <c r="H43" s="82"/>
      <c r="I43" s="82"/>
      <c r="J43" s="83"/>
      <c r="K43" s="156"/>
      <c r="L43" s="156"/>
      <c r="M43" s="156"/>
      <c r="N43" s="156"/>
      <c r="O43" s="156"/>
      <c r="P43" s="156"/>
      <c r="Q43" s="157"/>
      <c r="R43" s="156"/>
      <c r="S43" s="156"/>
      <c r="T43" s="156"/>
      <c r="U43" s="156"/>
      <c r="V43" s="156"/>
      <c r="W43" s="156"/>
      <c r="X43" s="157"/>
      <c r="Y43" s="148"/>
    </row>
    <row r="44" spans="1:25" s="84" customFormat="1" ht="33" customHeight="1" thickBot="1" x14ac:dyDescent="0.3">
      <c r="A44" s="126" t="s">
        <v>36</v>
      </c>
      <c r="B44" s="127">
        <v>211</v>
      </c>
      <c r="C44" s="128" t="s">
        <v>123</v>
      </c>
      <c r="D44" s="129">
        <f t="shared" ref="D44:D49" si="3">E44+F44+G44+H44+I44+J44</f>
        <v>8311148</v>
      </c>
      <c r="E44" s="166">
        <v>8311148</v>
      </c>
      <c r="F44" s="129"/>
      <c r="G44" s="129"/>
      <c r="H44" s="129"/>
      <c r="I44" s="129"/>
      <c r="J44" s="129"/>
      <c r="K44" s="158">
        <f t="shared" ref="K44" si="4">L44+M44+N44+O44+P44+Q44</f>
        <v>8311148</v>
      </c>
      <c r="L44" s="158">
        <v>8311148</v>
      </c>
      <c r="M44" s="158"/>
      <c r="N44" s="158"/>
      <c r="O44" s="158"/>
      <c r="P44" s="158"/>
      <c r="Q44" s="158"/>
      <c r="R44" s="158">
        <f t="shared" ref="R44" si="5">S44+T44+U44+V44+W44+X44</f>
        <v>8311148</v>
      </c>
      <c r="S44" s="158">
        <v>8311148</v>
      </c>
      <c r="T44" s="158"/>
      <c r="U44" s="158"/>
      <c r="V44" s="158"/>
      <c r="W44" s="158"/>
      <c r="X44" s="158"/>
      <c r="Y44" s="148"/>
    </row>
    <row r="45" spans="1:25" s="85" customFormat="1" ht="33" customHeight="1" thickBot="1" x14ac:dyDescent="0.3">
      <c r="A45" s="130" t="s">
        <v>36</v>
      </c>
      <c r="B45" s="131">
        <v>211</v>
      </c>
      <c r="C45" s="132" t="s">
        <v>37</v>
      </c>
      <c r="D45" s="133">
        <f>E45+F45+G45+H45+I45+J45</f>
        <v>2545173.61</v>
      </c>
      <c r="E45" s="164">
        <v>2545173.61</v>
      </c>
      <c r="F45" s="133"/>
      <c r="G45" s="133"/>
      <c r="H45" s="133"/>
      <c r="I45" s="133"/>
      <c r="J45" s="133"/>
      <c r="K45" s="158">
        <f>L45+M45+N45+O45+P45+Q45</f>
        <v>1090072</v>
      </c>
      <c r="L45" s="158">
        <f>2095170-1005098</f>
        <v>1090072</v>
      </c>
      <c r="M45" s="158"/>
      <c r="N45" s="158"/>
      <c r="O45" s="158"/>
      <c r="P45" s="158"/>
      <c r="Q45" s="158"/>
      <c r="R45" s="158">
        <f>S45+T45+U45+V45+W45+X45</f>
        <v>1055760</v>
      </c>
      <c r="S45" s="158">
        <f>2095170-1039410</f>
        <v>1055760</v>
      </c>
      <c r="T45" s="158"/>
      <c r="U45" s="158"/>
      <c r="V45" s="158"/>
      <c r="W45" s="158"/>
      <c r="X45" s="158"/>
      <c r="Y45" s="148"/>
    </row>
    <row r="46" spans="1:25" s="84" customFormat="1" ht="33" customHeight="1" thickBot="1" x14ac:dyDescent="0.3">
      <c r="A46" s="126" t="s">
        <v>38</v>
      </c>
      <c r="B46" s="127">
        <v>212</v>
      </c>
      <c r="C46" s="128" t="s">
        <v>124</v>
      </c>
      <c r="D46" s="129">
        <f t="shared" si="3"/>
        <v>20581.5</v>
      </c>
      <c r="E46" s="166">
        <v>20581.5</v>
      </c>
      <c r="F46" s="129"/>
      <c r="G46" s="129"/>
      <c r="H46" s="129"/>
      <c r="I46" s="129"/>
      <c r="J46" s="129"/>
      <c r="K46" s="158">
        <f t="shared" ref="K46:K49" si="6">L46+M46+N46+O46+P46+Q46</f>
        <v>2070</v>
      </c>
      <c r="L46" s="158">
        <v>2070</v>
      </c>
      <c r="M46" s="158"/>
      <c r="N46" s="158"/>
      <c r="O46" s="158"/>
      <c r="P46" s="158"/>
      <c r="Q46" s="158"/>
      <c r="R46" s="158">
        <f t="shared" ref="R46:R49" si="7">S46+T46+U46+V46+W46+X46</f>
        <v>2070</v>
      </c>
      <c r="S46" s="158">
        <v>2070</v>
      </c>
      <c r="T46" s="158"/>
      <c r="U46" s="158"/>
      <c r="V46" s="158"/>
      <c r="W46" s="158"/>
      <c r="X46" s="158"/>
      <c r="Y46" s="148"/>
    </row>
    <row r="47" spans="1:25" s="85" customFormat="1" ht="33" customHeight="1" thickBot="1" x14ac:dyDescent="0.3">
      <c r="A47" s="130" t="s">
        <v>38</v>
      </c>
      <c r="B47" s="131">
        <v>212</v>
      </c>
      <c r="C47" s="132" t="s">
        <v>39</v>
      </c>
      <c r="D47" s="133">
        <f t="shared" si="3"/>
        <v>690</v>
      </c>
      <c r="E47" s="164">
        <v>690</v>
      </c>
      <c r="F47" s="133"/>
      <c r="G47" s="133"/>
      <c r="H47" s="133"/>
      <c r="I47" s="133"/>
      <c r="J47" s="133"/>
      <c r="K47" s="158">
        <f t="shared" si="6"/>
        <v>690</v>
      </c>
      <c r="L47" s="158">
        <v>690</v>
      </c>
      <c r="M47" s="158"/>
      <c r="N47" s="158"/>
      <c r="O47" s="158"/>
      <c r="P47" s="158"/>
      <c r="Q47" s="158"/>
      <c r="R47" s="158">
        <f t="shared" si="7"/>
        <v>690</v>
      </c>
      <c r="S47" s="158">
        <v>690</v>
      </c>
      <c r="T47" s="158"/>
      <c r="U47" s="158"/>
      <c r="V47" s="158"/>
      <c r="W47" s="158"/>
      <c r="X47" s="158"/>
      <c r="Y47" s="148"/>
    </row>
    <row r="48" spans="1:25" s="84" customFormat="1" ht="46.5" customHeight="1" thickBot="1" x14ac:dyDescent="0.3">
      <c r="A48" s="126" t="s">
        <v>41</v>
      </c>
      <c r="B48" s="127">
        <v>213</v>
      </c>
      <c r="C48" s="128" t="s">
        <v>125</v>
      </c>
      <c r="D48" s="129">
        <f t="shared" si="3"/>
        <v>2259987.6</v>
      </c>
      <c r="E48" s="166">
        <v>2259987.6</v>
      </c>
      <c r="F48" s="129"/>
      <c r="G48" s="129"/>
      <c r="H48" s="129"/>
      <c r="I48" s="129"/>
      <c r="J48" s="129"/>
      <c r="K48" s="158">
        <f t="shared" si="6"/>
        <v>2509969</v>
      </c>
      <c r="L48" s="158">
        <v>2509969</v>
      </c>
      <c r="M48" s="158"/>
      <c r="N48" s="158"/>
      <c r="O48" s="158"/>
      <c r="P48" s="158"/>
      <c r="Q48" s="158"/>
      <c r="R48" s="158">
        <f t="shared" si="7"/>
        <v>2509969</v>
      </c>
      <c r="S48" s="158">
        <v>2509969</v>
      </c>
      <c r="T48" s="158"/>
      <c r="U48" s="158"/>
      <c r="V48" s="158"/>
      <c r="W48" s="158"/>
      <c r="X48" s="158"/>
      <c r="Y48" s="148"/>
    </row>
    <row r="49" spans="1:25" s="85" customFormat="1" ht="47.25" customHeight="1" thickBot="1" x14ac:dyDescent="0.3">
      <c r="A49" s="130" t="s">
        <v>41</v>
      </c>
      <c r="B49" s="131">
        <v>213</v>
      </c>
      <c r="C49" s="132" t="s">
        <v>40</v>
      </c>
      <c r="D49" s="133">
        <f t="shared" si="3"/>
        <v>730602.35</v>
      </c>
      <c r="E49" s="164">
        <v>730602.35</v>
      </c>
      <c r="F49" s="133"/>
      <c r="G49" s="133"/>
      <c r="H49" s="133"/>
      <c r="I49" s="133"/>
      <c r="J49" s="133"/>
      <c r="K49" s="158">
        <f t="shared" si="6"/>
        <v>329202</v>
      </c>
      <c r="L49" s="158">
        <f>632742-303540</f>
        <v>329202</v>
      </c>
      <c r="M49" s="158"/>
      <c r="N49" s="158"/>
      <c r="O49" s="158"/>
      <c r="P49" s="158"/>
      <c r="Q49" s="158"/>
      <c r="R49" s="158">
        <f t="shared" si="7"/>
        <v>318839</v>
      </c>
      <c r="S49" s="158">
        <f>632742-313903</f>
        <v>318839</v>
      </c>
      <c r="T49" s="158"/>
      <c r="U49" s="158"/>
      <c r="V49" s="158"/>
      <c r="W49" s="158"/>
      <c r="X49" s="158"/>
      <c r="Y49" s="148"/>
    </row>
    <row r="50" spans="1:25" ht="15.75" thickBot="1" x14ac:dyDescent="0.3">
      <c r="A50" s="67"/>
      <c r="B50" s="76"/>
      <c r="C50" s="73"/>
      <c r="D50" s="70"/>
      <c r="E50" s="70"/>
      <c r="F50" s="70"/>
      <c r="G50" s="70"/>
      <c r="H50" s="70"/>
      <c r="I50" s="70"/>
      <c r="J50" s="71"/>
      <c r="K50" s="151"/>
      <c r="L50" s="151"/>
      <c r="M50" s="151"/>
      <c r="N50" s="151"/>
      <c r="O50" s="151"/>
      <c r="P50" s="151"/>
      <c r="Q50" s="152"/>
      <c r="R50" s="151"/>
      <c r="S50" s="151"/>
      <c r="T50" s="151"/>
      <c r="U50" s="151"/>
      <c r="V50" s="151"/>
      <c r="W50" s="151"/>
      <c r="X50" s="152"/>
      <c r="Y50" s="148"/>
    </row>
    <row r="51" spans="1:25" ht="45.75" thickBot="1" x14ac:dyDescent="0.3">
      <c r="A51" s="67" t="s">
        <v>24</v>
      </c>
      <c r="B51" s="68">
        <v>220</v>
      </c>
      <c r="C51" s="73"/>
      <c r="D51" s="70"/>
      <c r="E51" s="70"/>
      <c r="F51" s="70"/>
      <c r="G51" s="70"/>
      <c r="H51" s="70"/>
      <c r="I51" s="70"/>
      <c r="J51" s="71"/>
      <c r="K51" s="151"/>
      <c r="L51" s="151"/>
      <c r="M51" s="151"/>
      <c r="N51" s="151"/>
      <c r="O51" s="151"/>
      <c r="P51" s="151"/>
      <c r="Q51" s="152"/>
      <c r="R51" s="151"/>
      <c r="S51" s="151"/>
      <c r="T51" s="151"/>
      <c r="U51" s="151"/>
      <c r="V51" s="151"/>
      <c r="W51" s="151"/>
      <c r="X51" s="152"/>
      <c r="Y51" s="148"/>
    </row>
    <row r="52" spans="1:25" ht="15.75" thickBot="1" x14ac:dyDescent="0.3">
      <c r="A52" s="67" t="s">
        <v>23</v>
      </c>
      <c r="B52" s="76"/>
      <c r="C52" s="73"/>
      <c r="D52" s="70"/>
      <c r="E52" s="70"/>
      <c r="F52" s="70"/>
      <c r="G52" s="70"/>
      <c r="H52" s="70"/>
      <c r="I52" s="70"/>
      <c r="J52" s="71"/>
      <c r="K52" s="151"/>
      <c r="L52" s="151"/>
      <c r="M52" s="151"/>
      <c r="N52" s="151"/>
      <c r="O52" s="151"/>
      <c r="P52" s="151"/>
      <c r="Q52" s="152"/>
      <c r="R52" s="151"/>
      <c r="S52" s="151"/>
      <c r="T52" s="151"/>
      <c r="U52" s="151"/>
      <c r="V52" s="151"/>
      <c r="W52" s="151"/>
      <c r="X52" s="152"/>
      <c r="Y52" s="148"/>
    </row>
    <row r="53" spans="1:25" ht="30.75" thickBot="1" x14ac:dyDescent="0.3">
      <c r="A53" s="67" t="s">
        <v>25</v>
      </c>
      <c r="B53" s="68">
        <v>230</v>
      </c>
      <c r="C53" s="73"/>
      <c r="D53" s="70"/>
      <c r="E53" s="70"/>
      <c r="F53" s="70"/>
      <c r="G53" s="70"/>
      <c r="H53" s="70"/>
      <c r="I53" s="70"/>
      <c r="J53" s="71"/>
      <c r="K53" s="151"/>
      <c r="L53" s="151"/>
      <c r="M53" s="151"/>
      <c r="N53" s="151"/>
      <c r="O53" s="151"/>
      <c r="P53" s="151"/>
      <c r="Q53" s="152"/>
      <c r="R53" s="151"/>
      <c r="S53" s="151"/>
      <c r="T53" s="151"/>
      <c r="U53" s="151"/>
      <c r="V53" s="151"/>
      <c r="W53" s="151"/>
      <c r="X53" s="152"/>
      <c r="Y53" s="148"/>
    </row>
    <row r="54" spans="1:25" ht="15.75" thickBot="1" x14ac:dyDescent="0.3">
      <c r="A54" s="67" t="s">
        <v>23</v>
      </c>
      <c r="B54" s="76"/>
      <c r="C54" s="73"/>
      <c r="D54" s="70"/>
      <c r="E54" s="70"/>
      <c r="F54" s="70"/>
      <c r="G54" s="70"/>
      <c r="H54" s="70"/>
      <c r="I54" s="70"/>
      <c r="J54" s="71"/>
      <c r="K54" s="151"/>
      <c r="L54" s="151"/>
      <c r="M54" s="151"/>
      <c r="N54" s="151"/>
      <c r="O54" s="151"/>
      <c r="P54" s="151"/>
      <c r="Q54" s="152"/>
      <c r="R54" s="151"/>
      <c r="S54" s="151"/>
      <c r="T54" s="151"/>
      <c r="U54" s="151"/>
      <c r="V54" s="151"/>
      <c r="W54" s="151"/>
      <c r="X54" s="152"/>
      <c r="Y54" s="148"/>
    </row>
    <row r="55" spans="1:25" x14ac:dyDescent="0.25">
      <c r="A55" s="190" t="s">
        <v>26</v>
      </c>
      <c r="B55" s="192">
        <v>240</v>
      </c>
      <c r="C55" s="194"/>
      <c r="D55" s="184"/>
      <c r="E55" s="184"/>
      <c r="F55" s="184"/>
      <c r="G55" s="184"/>
      <c r="H55" s="184"/>
      <c r="I55" s="184"/>
      <c r="J55" s="186"/>
      <c r="K55" s="200"/>
      <c r="L55" s="200"/>
      <c r="M55" s="200"/>
      <c r="N55" s="200"/>
      <c r="O55" s="200"/>
      <c r="P55" s="200"/>
      <c r="Q55" s="205"/>
      <c r="R55" s="200"/>
      <c r="S55" s="200"/>
      <c r="T55" s="200"/>
      <c r="U55" s="200"/>
      <c r="V55" s="200"/>
      <c r="W55" s="200"/>
      <c r="X55" s="205"/>
      <c r="Y55" s="148"/>
    </row>
    <row r="56" spans="1:25" ht="37.5" customHeight="1" thickBot="1" x14ac:dyDescent="0.3">
      <c r="A56" s="191"/>
      <c r="B56" s="193"/>
      <c r="C56" s="195"/>
      <c r="D56" s="185"/>
      <c r="E56" s="185"/>
      <c r="F56" s="185"/>
      <c r="G56" s="185"/>
      <c r="H56" s="185"/>
      <c r="I56" s="185"/>
      <c r="J56" s="187"/>
      <c r="K56" s="201"/>
      <c r="L56" s="201"/>
      <c r="M56" s="201"/>
      <c r="N56" s="201"/>
      <c r="O56" s="201"/>
      <c r="P56" s="201"/>
      <c r="Q56" s="206"/>
      <c r="R56" s="201"/>
      <c r="S56" s="201"/>
      <c r="T56" s="201"/>
      <c r="U56" s="201"/>
      <c r="V56" s="201"/>
      <c r="W56" s="201"/>
      <c r="X56" s="206"/>
      <c r="Y56" s="148"/>
    </row>
    <row r="57" spans="1:25" ht="45.75" thickBot="1" x14ac:dyDescent="0.3">
      <c r="A57" s="67" t="s">
        <v>27</v>
      </c>
      <c r="B57" s="68">
        <v>250</v>
      </c>
      <c r="C57" s="73"/>
      <c r="D57" s="70">
        <f t="shared" ref="D57:D65" si="8">E57+F57+G57+H57+I57+J57</f>
        <v>206804.30000000002</v>
      </c>
      <c r="E57" s="70">
        <f>E59+E64+E61+E63+E60+E62</f>
        <v>206804.30000000002</v>
      </c>
      <c r="F57" s="70">
        <f>F58+F59+F60+F63+F61+F64</f>
        <v>0</v>
      </c>
      <c r="G57" s="70"/>
      <c r="H57" s="70"/>
      <c r="I57" s="70"/>
      <c r="J57" s="71"/>
      <c r="K57" s="151">
        <f t="shared" ref="K57:K65" si="9">L57+M57+N57+O57+P57+Q57</f>
        <v>140000</v>
      </c>
      <c r="L57" s="151">
        <f>L59+L64+L61+L63+L60</f>
        <v>140000</v>
      </c>
      <c r="M57" s="151">
        <f>M58+M59+M60+M63+M61+M64</f>
        <v>0</v>
      </c>
      <c r="N57" s="151"/>
      <c r="O57" s="151"/>
      <c r="P57" s="151"/>
      <c r="Q57" s="152"/>
      <c r="R57" s="151">
        <f t="shared" ref="R57:R65" si="10">S57+T57+U57+V57+W57+X57</f>
        <v>140000</v>
      </c>
      <c r="S57" s="151">
        <f>S59+S64+S61+S63+S60</f>
        <v>140000</v>
      </c>
      <c r="T57" s="151">
        <f>T58+T59+T60+T63+T61+T64</f>
        <v>0</v>
      </c>
      <c r="U57" s="151"/>
      <c r="V57" s="151"/>
      <c r="W57" s="151"/>
      <c r="X57" s="152"/>
      <c r="Y57" s="148"/>
    </row>
    <row r="58" spans="1:25" s="92" customFormat="1" ht="30.75" thickBot="1" x14ac:dyDescent="0.3">
      <c r="A58" s="93" t="s">
        <v>48</v>
      </c>
      <c r="B58" s="106">
        <v>290</v>
      </c>
      <c r="C58" s="110" t="s">
        <v>130</v>
      </c>
      <c r="D58" s="111">
        <f t="shared" ref="D58" si="11">E58+F58+G58+H58+I58+J58</f>
        <v>0</v>
      </c>
      <c r="E58" s="111"/>
      <c r="F58" s="111"/>
      <c r="G58" s="111"/>
      <c r="H58" s="55"/>
      <c r="I58" s="55"/>
      <c r="J58" s="91"/>
      <c r="K58" s="161">
        <f t="shared" si="9"/>
        <v>0</v>
      </c>
      <c r="L58" s="161"/>
      <c r="M58" s="161"/>
      <c r="N58" s="161"/>
      <c r="O58" s="151"/>
      <c r="P58" s="151"/>
      <c r="Q58" s="152"/>
      <c r="R58" s="161">
        <f t="shared" si="10"/>
        <v>0</v>
      </c>
      <c r="S58" s="161"/>
      <c r="T58" s="161"/>
      <c r="U58" s="161"/>
      <c r="V58" s="151"/>
      <c r="W58" s="151"/>
      <c r="X58" s="152"/>
      <c r="Y58" s="148"/>
    </row>
    <row r="59" spans="1:25" s="85" customFormat="1" ht="30.75" thickBot="1" x14ac:dyDescent="0.3">
      <c r="A59" s="86" t="s">
        <v>48</v>
      </c>
      <c r="B59" s="107">
        <v>290</v>
      </c>
      <c r="C59" s="112" t="s">
        <v>105</v>
      </c>
      <c r="D59" s="113">
        <f t="shared" si="8"/>
        <v>0</v>
      </c>
      <c r="E59" s="113"/>
      <c r="F59" s="113"/>
      <c r="G59" s="113"/>
      <c r="H59" s="87"/>
      <c r="I59" s="87"/>
      <c r="J59" s="88"/>
      <c r="K59" s="161">
        <f t="shared" si="9"/>
        <v>140000</v>
      </c>
      <c r="L59" s="161">
        <v>140000</v>
      </c>
      <c r="M59" s="161"/>
      <c r="N59" s="161"/>
      <c r="O59" s="151"/>
      <c r="P59" s="151"/>
      <c r="Q59" s="152"/>
      <c r="R59" s="161">
        <f t="shared" si="10"/>
        <v>140000</v>
      </c>
      <c r="S59" s="161">
        <v>140000</v>
      </c>
      <c r="T59" s="161"/>
      <c r="U59" s="161"/>
      <c r="V59" s="151"/>
      <c r="W59" s="151"/>
      <c r="X59" s="152"/>
      <c r="Y59" s="148"/>
    </row>
    <row r="60" spans="1:25" s="85" customFormat="1" ht="30.75" thickBot="1" x14ac:dyDescent="0.3">
      <c r="A60" s="86" t="s">
        <v>133</v>
      </c>
      <c r="B60" s="107">
        <v>291</v>
      </c>
      <c r="C60" s="112" t="s">
        <v>135</v>
      </c>
      <c r="D60" s="113">
        <f t="shared" si="8"/>
        <v>193187.57</v>
      </c>
      <c r="E60" s="165">
        <v>193187.57</v>
      </c>
      <c r="F60" s="113"/>
      <c r="G60" s="113"/>
      <c r="H60" s="87"/>
      <c r="I60" s="87"/>
      <c r="J60" s="88"/>
      <c r="K60" s="161">
        <f t="shared" si="9"/>
        <v>0</v>
      </c>
      <c r="L60" s="161"/>
      <c r="M60" s="161"/>
      <c r="N60" s="161"/>
      <c r="O60" s="151"/>
      <c r="P60" s="151"/>
      <c r="Q60" s="152"/>
      <c r="R60" s="161">
        <f t="shared" si="10"/>
        <v>0</v>
      </c>
      <c r="S60" s="161"/>
      <c r="T60" s="161"/>
      <c r="U60" s="161"/>
      <c r="V60" s="151"/>
      <c r="W60" s="151"/>
      <c r="X60" s="152"/>
      <c r="Y60" s="148"/>
    </row>
    <row r="61" spans="1:25" s="85" customFormat="1" ht="30.75" thickBot="1" x14ac:dyDescent="0.3">
      <c r="A61" s="86" t="s">
        <v>133</v>
      </c>
      <c r="B61" s="107">
        <v>291</v>
      </c>
      <c r="C61" s="112" t="s">
        <v>136</v>
      </c>
      <c r="D61" s="113">
        <f t="shared" si="8"/>
        <v>3500</v>
      </c>
      <c r="E61" s="165">
        <v>3500</v>
      </c>
      <c r="F61" s="113"/>
      <c r="G61" s="113"/>
      <c r="H61" s="87"/>
      <c r="I61" s="87"/>
      <c r="J61" s="88"/>
      <c r="K61" s="161">
        <f t="shared" si="9"/>
        <v>0</v>
      </c>
      <c r="L61" s="161"/>
      <c r="M61" s="161"/>
      <c r="N61" s="161"/>
      <c r="O61" s="151"/>
      <c r="P61" s="151"/>
      <c r="Q61" s="152"/>
      <c r="R61" s="161">
        <f t="shared" si="10"/>
        <v>0</v>
      </c>
      <c r="S61" s="161"/>
      <c r="T61" s="161"/>
      <c r="U61" s="161"/>
      <c r="V61" s="151"/>
      <c r="W61" s="151"/>
      <c r="X61" s="152"/>
      <c r="Y61" s="148"/>
    </row>
    <row r="62" spans="1:25" s="85" customFormat="1" ht="30.75" thickBot="1" x14ac:dyDescent="0.3">
      <c r="A62" s="86" t="s">
        <v>133</v>
      </c>
      <c r="B62" s="107">
        <v>292</v>
      </c>
      <c r="C62" s="112" t="s">
        <v>137</v>
      </c>
      <c r="D62" s="113">
        <f t="shared" ref="D62" si="12">E62+F62+G62+H62+I62+J62</f>
        <v>8996.73</v>
      </c>
      <c r="E62" s="165">
        <v>8996.73</v>
      </c>
      <c r="F62" s="113"/>
      <c r="G62" s="113"/>
      <c r="H62" s="87"/>
      <c r="I62" s="87"/>
      <c r="J62" s="88"/>
      <c r="K62" s="161"/>
      <c r="L62" s="161"/>
      <c r="M62" s="161"/>
      <c r="N62" s="161"/>
      <c r="O62" s="151"/>
      <c r="P62" s="151"/>
      <c r="Q62" s="152"/>
      <c r="R62" s="161"/>
      <c r="S62" s="161"/>
      <c r="T62" s="161"/>
      <c r="U62" s="161"/>
      <c r="V62" s="151"/>
      <c r="W62" s="151"/>
      <c r="X62" s="152"/>
      <c r="Y62" s="148"/>
    </row>
    <row r="63" spans="1:25" s="85" customFormat="1" ht="30.75" thickBot="1" x14ac:dyDescent="0.3">
      <c r="A63" s="89" t="s">
        <v>48</v>
      </c>
      <c r="B63" s="108">
        <v>296</v>
      </c>
      <c r="C63" s="114" t="s">
        <v>139</v>
      </c>
      <c r="D63" s="115">
        <f t="shared" si="8"/>
        <v>1120</v>
      </c>
      <c r="E63" s="167">
        <v>1120</v>
      </c>
      <c r="F63" s="115"/>
      <c r="G63" s="115"/>
      <c r="H63" s="54"/>
      <c r="I63" s="54"/>
      <c r="J63" s="90"/>
      <c r="K63" s="161">
        <f t="shared" si="9"/>
        <v>0</v>
      </c>
      <c r="L63" s="161"/>
      <c r="M63" s="161"/>
      <c r="N63" s="161"/>
      <c r="O63" s="151"/>
      <c r="P63" s="151"/>
      <c r="Q63" s="152"/>
      <c r="R63" s="161">
        <f t="shared" si="10"/>
        <v>0</v>
      </c>
      <c r="S63" s="161"/>
      <c r="T63" s="161"/>
      <c r="U63" s="161"/>
      <c r="V63" s="151"/>
      <c r="W63" s="151"/>
      <c r="X63" s="152"/>
      <c r="Y63" s="148"/>
    </row>
    <row r="64" spans="1:25" s="84" customFormat="1" ht="41.25" customHeight="1" thickBot="1" x14ac:dyDescent="0.3">
      <c r="A64" s="89" t="s">
        <v>48</v>
      </c>
      <c r="B64" s="108">
        <v>290</v>
      </c>
      <c r="C64" s="114" t="s">
        <v>126</v>
      </c>
      <c r="D64" s="115">
        <f t="shared" si="8"/>
        <v>0</v>
      </c>
      <c r="E64" s="115"/>
      <c r="F64" s="115"/>
      <c r="G64" s="115"/>
      <c r="H64" s="54"/>
      <c r="I64" s="54"/>
      <c r="J64" s="90"/>
      <c r="K64" s="161">
        <f t="shared" si="9"/>
        <v>0</v>
      </c>
      <c r="L64" s="161"/>
      <c r="M64" s="161"/>
      <c r="N64" s="161"/>
      <c r="O64" s="151"/>
      <c r="P64" s="151"/>
      <c r="Q64" s="152"/>
      <c r="R64" s="161">
        <f t="shared" si="10"/>
        <v>0</v>
      </c>
      <c r="S64" s="161"/>
      <c r="T64" s="161"/>
      <c r="U64" s="161"/>
      <c r="V64" s="151"/>
      <c r="W64" s="151"/>
      <c r="X64" s="152"/>
      <c r="Y64" s="148"/>
    </row>
    <row r="65" spans="1:25" ht="45.75" thickBot="1" x14ac:dyDescent="0.3">
      <c r="A65" s="134" t="s">
        <v>28</v>
      </c>
      <c r="B65" s="135">
        <v>260</v>
      </c>
      <c r="C65" s="116" t="s">
        <v>13</v>
      </c>
      <c r="D65" s="117">
        <f t="shared" si="8"/>
        <v>2166949.7400000002</v>
      </c>
      <c r="E65" s="117">
        <f>E68+E70+E71+E72+E74+E69+E75+E67+E73</f>
        <v>2166949.7400000002</v>
      </c>
      <c r="F65" s="117">
        <f>F67+F68+F69+F70+F71+F72+F74+F75+F76+F77</f>
        <v>0</v>
      </c>
      <c r="G65" s="117"/>
      <c r="H65" s="70"/>
      <c r="I65" s="70"/>
      <c r="J65" s="71"/>
      <c r="K65" s="161">
        <f t="shared" si="9"/>
        <v>1931643</v>
      </c>
      <c r="L65" s="161">
        <f>L68+L70+L71+L72+L74+L69+L75+L67</f>
        <v>1931643</v>
      </c>
      <c r="M65" s="161">
        <f>M67+M68+M69+M70+M71+M72+M74+M75+M76+M77</f>
        <v>0</v>
      </c>
      <c r="N65" s="161"/>
      <c r="O65" s="151"/>
      <c r="P65" s="151"/>
      <c r="Q65" s="152"/>
      <c r="R65" s="161">
        <f t="shared" si="10"/>
        <v>1931643</v>
      </c>
      <c r="S65" s="161">
        <f>S68+S70+S71+S72+S74+S69+S75+S67</f>
        <v>1931643</v>
      </c>
      <c r="T65" s="161">
        <f>T67+T68+T69+T70+T71+T72+T74+T75+T76+T77</f>
        <v>0</v>
      </c>
      <c r="U65" s="161"/>
      <c r="V65" s="151"/>
      <c r="W65" s="151"/>
      <c r="X65" s="152"/>
      <c r="Y65" s="148"/>
    </row>
    <row r="66" spans="1:25" ht="15.75" thickBot="1" x14ac:dyDescent="0.3">
      <c r="A66" s="134" t="s">
        <v>23</v>
      </c>
      <c r="B66" s="134"/>
      <c r="C66" s="118"/>
      <c r="D66" s="117"/>
      <c r="E66" s="117"/>
      <c r="F66" s="117"/>
      <c r="G66" s="117"/>
      <c r="H66" s="70"/>
      <c r="I66" s="70"/>
      <c r="J66" s="71"/>
      <c r="K66" s="161"/>
      <c r="L66" s="161"/>
      <c r="M66" s="161"/>
      <c r="N66" s="161"/>
      <c r="O66" s="151"/>
      <c r="P66" s="151"/>
      <c r="Q66" s="152"/>
      <c r="R66" s="161"/>
      <c r="S66" s="161"/>
      <c r="T66" s="161"/>
      <c r="U66" s="161"/>
      <c r="V66" s="151"/>
      <c r="W66" s="151"/>
      <c r="X66" s="152"/>
      <c r="Y66" s="148"/>
    </row>
    <row r="67" spans="1:25" s="85" customFormat="1" ht="31.5" customHeight="1" thickBot="1" x14ac:dyDescent="0.3">
      <c r="A67" s="136" t="s">
        <v>42</v>
      </c>
      <c r="B67" s="136">
        <v>221</v>
      </c>
      <c r="C67" s="112" t="s">
        <v>132</v>
      </c>
      <c r="D67" s="113">
        <f t="shared" ref="D67" si="13">E67+F67+G67+H67+I67+J67</f>
        <v>14200</v>
      </c>
      <c r="E67" s="165">
        <v>14200</v>
      </c>
      <c r="F67" s="113"/>
      <c r="G67" s="113"/>
      <c r="H67" s="87"/>
      <c r="I67" s="87"/>
      <c r="J67" s="88"/>
      <c r="K67" s="161">
        <f t="shared" ref="K67:K86" si="14">L67+M67+N67+O67+P67+Q67</f>
        <v>14200</v>
      </c>
      <c r="L67" s="161">
        <v>14200</v>
      </c>
      <c r="M67" s="161"/>
      <c r="N67" s="161"/>
      <c r="O67" s="151"/>
      <c r="P67" s="151"/>
      <c r="Q67" s="152"/>
      <c r="R67" s="161">
        <f t="shared" ref="R67:R86" si="15">S67+T67+U67+V67+W67+X67</f>
        <v>14200</v>
      </c>
      <c r="S67" s="161">
        <v>14200</v>
      </c>
      <c r="T67" s="161"/>
      <c r="U67" s="161"/>
      <c r="V67" s="151"/>
      <c r="W67" s="151"/>
      <c r="X67" s="152"/>
      <c r="Y67" s="148"/>
    </row>
    <row r="68" spans="1:25" s="84" customFormat="1" ht="30.75" thickBot="1" x14ac:dyDescent="0.3">
      <c r="A68" s="137" t="s">
        <v>42</v>
      </c>
      <c r="B68" s="137">
        <v>221</v>
      </c>
      <c r="C68" s="114" t="s">
        <v>127</v>
      </c>
      <c r="D68" s="115">
        <f t="shared" ref="D68:D79" si="16">E68+F68+G68+H68+I68+J68</f>
        <v>34700</v>
      </c>
      <c r="E68" s="167">
        <v>34700</v>
      </c>
      <c r="F68" s="115"/>
      <c r="G68" s="115"/>
      <c r="H68" s="54"/>
      <c r="I68" s="54"/>
      <c r="J68" s="90"/>
      <c r="K68" s="161">
        <f t="shared" si="14"/>
        <v>34700</v>
      </c>
      <c r="L68" s="161">
        <v>34700</v>
      </c>
      <c r="M68" s="161"/>
      <c r="N68" s="161"/>
      <c r="O68" s="151"/>
      <c r="P68" s="151"/>
      <c r="Q68" s="152"/>
      <c r="R68" s="161">
        <f t="shared" si="15"/>
        <v>34700</v>
      </c>
      <c r="S68" s="161">
        <v>34700</v>
      </c>
      <c r="T68" s="161"/>
      <c r="U68" s="161"/>
      <c r="V68" s="151"/>
      <c r="W68" s="151"/>
      <c r="X68" s="152"/>
      <c r="Y68" s="148"/>
    </row>
    <row r="69" spans="1:25" s="61" customFormat="1" ht="30.75" thickBot="1" x14ac:dyDescent="0.3">
      <c r="A69" s="138" t="s">
        <v>49</v>
      </c>
      <c r="B69" s="138">
        <v>222</v>
      </c>
      <c r="C69" s="119" t="s">
        <v>43</v>
      </c>
      <c r="D69" s="120">
        <f t="shared" si="16"/>
        <v>0</v>
      </c>
      <c r="E69" s="120"/>
      <c r="F69" s="120"/>
      <c r="G69" s="120"/>
      <c r="H69" s="56"/>
      <c r="I69" s="56"/>
      <c r="J69" s="72"/>
      <c r="K69" s="161">
        <f t="shared" si="14"/>
        <v>0</v>
      </c>
      <c r="L69" s="161"/>
      <c r="M69" s="161"/>
      <c r="N69" s="161"/>
      <c r="O69" s="151"/>
      <c r="P69" s="151"/>
      <c r="Q69" s="152"/>
      <c r="R69" s="161">
        <f t="shared" si="15"/>
        <v>0</v>
      </c>
      <c r="S69" s="161"/>
      <c r="T69" s="161"/>
      <c r="U69" s="161"/>
      <c r="V69" s="151"/>
      <c r="W69" s="151"/>
      <c r="X69" s="152"/>
      <c r="Y69" s="148"/>
    </row>
    <row r="70" spans="1:25" s="85" customFormat="1" ht="30.75" thickBot="1" x14ac:dyDescent="0.3">
      <c r="A70" s="136" t="s">
        <v>44</v>
      </c>
      <c r="B70" s="136">
        <v>223</v>
      </c>
      <c r="C70" s="112" t="s">
        <v>45</v>
      </c>
      <c r="D70" s="113">
        <f t="shared" si="16"/>
        <v>1764528</v>
      </c>
      <c r="E70" s="165">
        <v>1764528</v>
      </c>
      <c r="F70" s="113"/>
      <c r="G70" s="113"/>
      <c r="H70" s="87"/>
      <c r="I70" s="87"/>
      <c r="J70" s="88"/>
      <c r="K70" s="161">
        <f t="shared" si="14"/>
        <v>1654484</v>
      </c>
      <c r="L70" s="161">
        <v>1654484</v>
      </c>
      <c r="M70" s="161"/>
      <c r="N70" s="161"/>
      <c r="O70" s="151"/>
      <c r="P70" s="151"/>
      <c r="Q70" s="152"/>
      <c r="R70" s="161">
        <f t="shared" si="15"/>
        <v>1654484</v>
      </c>
      <c r="S70" s="161">
        <v>1654484</v>
      </c>
      <c r="T70" s="161"/>
      <c r="U70" s="161"/>
      <c r="V70" s="151"/>
      <c r="W70" s="151"/>
      <c r="X70" s="152"/>
      <c r="Y70" s="148"/>
    </row>
    <row r="71" spans="1:25" s="85" customFormat="1" ht="30.75" thickBot="1" x14ac:dyDescent="0.3">
      <c r="A71" s="136" t="s">
        <v>46</v>
      </c>
      <c r="B71" s="136">
        <v>225</v>
      </c>
      <c r="C71" s="112" t="s">
        <v>45</v>
      </c>
      <c r="D71" s="113">
        <f t="shared" si="16"/>
        <v>123612.74</v>
      </c>
      <c r="E71" s="165">
        <v>123612.74</v>
      </c>
      <c r="F71" s="113"/>
      <c r="G71" s="113"/>
      <c r="H71" s="87"/>
      <c r="I71" s="87"/>
      <c r="J71" s="88"/>
      <c r="K71" s="161">
        <f t="shared" si="14"/>
        <v>0</v>
      </c>
      <c r="L71" s="161"/>
      <c r="M71" s="161"/>
      <c r="N71" s="161"/>
      <c r="O71" s="151"/>
      <c r="P71" s="151"/>
      <c r="Q71" s="152"/>
      <c r="R71" s="161">
        <f t="shared" si="15"/>
        <v>0</v>
      </c>
      <c r="S71" s="161"/>
      <c r="T71" s="161"/>
      <c r="U71" s="161"/>
      <c r="V71" s="151"/>
      <c r="W71" s="151"/>
      <c r="X71" s="152"/>
      <c r="Y71" s="148"/>
    </row>
    <row r="72" spans="1:25" s="85" customFormat="1" ht="30.75" thickBot="1" x14ac:dyDescent="0.3">
      <c r="A72" s="136" t="s">
        <v>104</v>
      </c>
      <c r="B72" s="136">
        <v>226</v>
      </c>
      <c r="C72" s="112" t="s">
        <v>45</v>
      </c>
      <c r="D72" s="113">
        <f t="shared" si="16"/>
        <v>160986</v>
      </c>
      <c r="E72" s="165">
        <v>160986</v>
      </c>
      <c r="F72" s="113"/>
      <c r="G72" s="113"/>
      <c r="H72" s="87"/>
      <c r="I72" s="87"/>
      <c r="J72" s="88"/>
      <c r="K72" s="161">
        <f t="shared" si="14"/>
        <v>160986</v>
      </c>
      <c r="L72" s="161">
        <v>160986</v>
      </c>
      <c r="M72" s="161"/>
      <c r="N72" s="161"/>
      <c r="O72" s="151"/>
      <c r="P72" s="151"/>
      <c r="Q72" s="152"/>
      <c r="R72" s="161">
        <f t="shared" si="15"/>
        <v>160986</v>
      </c>
      <c r="S72" s="161">
        <v>160986</v>
      </c>
      <c r="T72" s="161"/>
      <c r="U72" s="161"/>
      <c r="V72" s="151"/>
      <c r="W72" s="151"/>
      <c r="X72" s="152"/>
      <c r="Y72" s="148"/>
    </row>
    <row r="73" spans="1:25" s="85" customFormat="1" ht="30.75" thickBot="1" x14ac:dyDescent="0.3">
      <c r="A73" s="137" t="s">
        <v>104</v>
      </c>
      <c r="B73" s="137">
        <v>225</v>
      </c>
      <c r="C73" s="114" t="s">
        <v>138</v>
      </c>
      <c r="D73" s="115">
        <f t="shared" ref="D73" si="17">E73+F73+G73+H73+I73+J73</f>
        <v>1650</v>
      </c>
      <c r="E73" s="167">
        <v>1650</v>
      </c>
      <c r="F73" s="115"/>
      <c r="G73" s="115"/>
      <c r="H73" s="54"/>
      <c r="I73" s="54"/>
      <c r="J73" s="90"/>
      <c r="K73" s="161"/>
      <c r="L73" s="161"/>
      <c r="M73" s="161"/>
      <c r="N73" s="161"/>
      <c r="O73" s="151"/>
      <c r="P73" s="151"/>
      <c r="Q73" s="152"/>
      <c r="R73" s="161"/>
      <c r="S73" s="161"/>
      <c r="T73" s="161"/>
      <c r="U73" s="161"/>
      <c r="V73" s="151"/>
      <c r="W73" s="151"/>
      <c r="X73" s="152"/>
      <c r="Y73" s="148"/>
    </row>
    <row r="74" spans="1:25" s="84" customFormat="1" ht="30.75" thickBot="1" x14ac:dyDescent="0.3">
      <c r="A74" s="137" t="s">
        <v>104</v>
      </c>
      <c r="B74" s="137">
        <v>226</v>
      </c>
      <c r="C74" s="114" t="s">
        <v>127</v>
      </c>
      <c r="D74" s="115">
        <f t="shared" si="16"/>
        <v>67273</v>
      </c>
      <c r="E74" s="167">
        <v>67273</v>
      </c>
      <c r="F74" s="115"/>
      <c r="G74" s="115"/>
      <c r="H74" s="54"/>
      <c r="I74" s="54"/>
      <c r="J74" s="90"/>
      <c r="K74" s="161">
        <f t="shared" si="14"/>
        <v>67273</v>
      </c>
      <c r="L74" s="161">
        <v>67273</v>
      </c>
      <c r="M74" s="161"/>
      <c r="N74" s="161"/>
      <c r="O74" s="151"/>
      <c r="P74" s="151"/>
      <c r="Q74" s="152"/>
      <c r="R74" s="161">
        <f t="shared" si="15"/>
        <v>67273</v>
      </c>
      <c r="S74" s="161">
        <v>67273</v>
      </c>
      <c r="T74" s="161"/>
      <c r="U74" s="161"/>
      <c r="V74" s="151"/>
      <c r="W74" s="151"/>
      <c r="X74" s="152"/>
      <c r="Y74" s="148"/>
    </row>
    <row r="75" spans="1:25" s="92" customFormat="1" ht="30.75" thickBot="1" x14ac:dyDescent="0.3">
      <c r="A75" s="139" t="s">
        <v>104</v>
      </c>
      <c r="B75" s="139">
        <v>226</v>
      </c>
      <c r="C75" s="110" t="s">
        <v>128</v>
      </c>
      <c r="D75" s="111">
        <f t="shared" si="16"/>
        <v>0</v>
      </c>
      <c r="E75" s="111"/>
      <c r="F75" s="111"/>
      <c r="G75" s="111"/>
      <c r="H75" s="55"/>
      <c r="I75" s="55"/>
      <c r="J75" s="91"/>
      <c r="K75" s="161">
        <f t="shared" si="14"/>
        <v>0</v>
      </c>
      <c r="L75" s="161"/>
      <c r="M75" s="161"/>
      <c r="N75" s="161"/>
      <c r="O75" s="151"/>
      <c r="P75" s="151"/>
      <c r="Q75" s="152"/>
      <c r="R75" s="161">
        <f t="shared" si="15"/>
        <v>0</v>
      </c>
      <c r="S75" s="161"/>
      <c r="T75" s="161"/>
      <c r="U75" s="161"/>
      <c r="V75" s="151"/>
      <c r="W75" s="151"/>
      <c r="X75" s="152"/>
      <c r="Y75" s="148"/>
    </row>
    <row r="76" spans="1:25" s="92" customFormat="1" ht="30.75" thickBot="1" x14ac:dyDescent="0.3">
      <c r="A76" s="139" t="s">
        <v>104</v>
      </c>
      <c r="B76" s="139">
        <v>226</v>
      </c>
      <c r="C76" s="110" t="s">
        <v>129</v>
      </c>
      <c r="D76" s="111">
        <f t="shared" ref="D76" si="18">E76+F76+G76+H76+I76+J76</f>
        <v>0</v>
      </c>
      <c r="E76" s="111"/>
      <c r="F76" s="111"/>
      <c r="G76" s="111"/>
      <c r="H76" s="55"/>
      <c r="I76" s="55"/>
      <c r="J76" s="91"/>
      <c r="K76" s="161">
        <f t="shared" si="14"/>
        <v>0</v>
      </c>
      <c r="L76" s="161"/>
      <c r="M76" s="161"/>
      <c r="N76" s="161"/>
      <c r="O76" s="151"/>
      <c r="P76" s="151"/>
      <c r="Q76" s="152"/>
      <c r="R76" s="161">
        <f t="shared" si="15"/>
        <v>0</v>
      </c>
      <c r="S76" s="161"/>
      <c r="T76" s="161"/>
      <c r="U76" s="161"/>
      <c r="V76" s="151"/>
      <c r="W76" s="151"/>
      <c r="X76" s="152"/>
      <c r="Y76" s="148"/>
    </row>
    <row r="77" spans="1:25" s="92" customFormat="1" ht="30.75" thickBot="1" x14ac:dyDescent="0.3">
      <c r="A77" s="139" t="s">
        <v>104</v>
      </c>
      <c r="B77" s="139">
        <v>226</v>
      </c>
      <c r="C77" s="110" t="s">
        <v>130</v>
      </c>
      <c r="D77" s="111">
        <f t="shared" ref="D77" si="19">E77+F77+G77+H77+I77+J77</f>
        <v>0</v>
      </c>
      <c r="E77" s="111"/>
      <c r="F77" s="111"/>
      <c r="G77" s="111"/>
      <c r="H77" s="55"/>
      <c r="I77" s="55"/>
      <c r="J77" s="91"/>
      <c r="K77" s="161">
        <f t="shared" si="14"/>
        <v>0</v>
      </c>
      <c r="L77" s="161"/>
      <c r="M77" s="161"/>
      <c r="N77" s="161"/>
      <c r="O77" s="151"/>
      <c r="P77" s="151"/>
      <c r="Q77" s="152"/>
      <c r="R77" s="161">
        <f t="shared" si="15"/>
        <v>0</v>
      </c>
      <c r="S77" s="161"/>
      <c r="T77" s="161"/>
      <c r="U77" s="161"/>
      <c r="V77" s="151"/>
      <c r="W77" s="151"/>
      <c r="X77" s="152"/>
      <c r="Y77" s="148"/>
    </row>
    <row r="78" spans="1:25" s="61" customFormat="1" ht="30.75" thickBot="1" x14ac:dyDescent="0.3">
      <c r="A78" s="138" t="s">
        <v>29</v>
      </c>
      <c r="B78" s="140">
        <v>300</v>
      </c>
      <c r="C78" s="121" t="s">
        <v>13</v>
      </c>
      <c r="D78" s="120">
        <f t="shared" si="16"/>
        <v>1855581.9</v>
      </c>
      <c r="E78" s="120">
        <f>E80+E84+E86+E88+E89+E82+E83+E85+E79+E87</f>
        <v>1148331.8999999999</v>
      </c>
      <c r="F78" s="120">
        <f>F79+F80+F81+F82+F83+F84+F85+F86+F87+F88+F89</f>
        <v>497250</v>
      </c>
      <c r="G78" s="120">
        <f t="shared" ref="G78:J78" si="20">G80+G84+G86+G88+G89+G82+G83+G85+G79+G87</f>
        <v>0</v>
      </c>
      <c r="H78" s="120">
        <f t="shared" si="20"/>
        <v>0</v>
      </c>
      <c r="I78" s="120">
        <f t="shared" si="20"/>
        <v>210000</v>
      </c>
      <c r="J78" s="120">
        <f t="shared" si="20"/>
        <v>0</v>
      </c>
      <c r="K78" s="161">
        <f t="shared" si="14"/>
        <v>1504038</v>
      </c>
      <c r="L78" s="161">
        <f>L80+L84+L86+L88+L89+L82+L83+L85+L79+L87</f>
        <v>827647</v>
      </c>
      <c r="M78" s="161">
        <f>M79+M80+M81+M82+M83+M84+M85+M86+M87+M88+M89</f>
        <v>466391</v>
      </c>
      <c r="N78" s="161">
        <f t="shared" ref="N78:Q78" si="21">N80+N84+N86+N88+N89+N82+N83+N85+N79+N87</f>
        <v>0</v>
      </c>
      <c r="O78" s="161">
        <f t="shared" si="21"/>
        <v>0</v>
      </c>
      <c r="P78" s="161">
        <f t="shared" si="21"/>
        <v>210000</v>
      </c>
      <c r="Q78" s="161">
        <f t="shared" si="21"/>
        <v>0</v>
      </c>
      <c r="R78" s="161">
        <f t="shared" si="15"/>
        <v>1519854</v>
      </c>
      <c r="S78" s="161">
        <f>S80+S84+S86+S88+S89+S82+S83+S85+S79+S87</f>
        <v>827647</v>
      </c>
      <c r="T78" s="161">
        <f>T79+T80+T81+T82+T83+T84+T85+T86+T87+T88+T89</f>
        <v>482207</v>
      </c>
      <c r="U78" s="161">
        <f t="shared" ref="U78:X78" si="22">U80+U84+U86+U88+U89+U82+U83+U85+U79+U87</f>
        <v>0</v>
      </c>
      <c r="V78" s="161">
        <f t="shared" si="22"/>
        <v>0</v>
      </c>
      <c r="W78" s="161">
        <f t="shared" si="22"/>
        <v>210000</v>
      </c>
      <c r="X78" s="161">
        <f t="shared" si="22"/>
        <v>0</v>
      </c>
      <c r="Y78" s="148"/>
    </row>
    <row r="79" spans="1:25" s="85" customFormat="1" ht="45.75" thickBot="1" x14ac:dyDescent="0.3">
      <c r="A79" s="136" t="s">
        <v>47</v>
      </c>
      <c r="B79" s="141">
        <v>310</v>
      </c>
      <c r="C79" s="112" t="s">
        <v>45</v>
      </c>
      <c r="D79" s="113">
        <f t="shared" si="16"/>
        <v>10610</v>
      </c>
      <c r="E79" s="165">
        <v>10610</v>
      </c>
      <c r="F79" s="113"/>
      <c r="G79" s="113"/>
      <c r="H79" s="87"/>
      <c r="I79" s="87"/>
      <c r="J79" s="88"/>
      <c r="K79" s="161">
        <f t="shared" si="14"/>
        <v>0</v>
      </c>
      <c r="L79" s="161"/>
      <c r="M79" s="161"/>
      <c r="N79" s="161"/>
      <c r="O79" s="151"/>
      <c r="P79" s="151"/>
      <c r="Q79" s="152"/>
      <c r="R79" s="161">
        <f t="shared" si="15"/>
        <v>0</v>
      </c>
      <c r="S79" s="161"/>
      <c r="T79" s="161"/>
      <c r="U79" s="161"/>
      <c r="V79" s="151"/>
      <c r="W79" s="151"/>
      <c r="X79" s="152"/>
      <c r="Y79" s="148"/>
    </row>
    <row r="80" spans="1:25" s="84" customFormat="1" ht="45.75" thickBot="1" x14ac:dyDescent="0.3">
      <c r="A80" s="137" t="s">
        <v>47</v>
      </c>
      <c r="B80" s="142">
        <v>310</v>
      </c>
      <c r="C80" s="114" t="s">
        <v>127</v>
      </c>
      <c r="D80" s="115">
        <f t="shared" ref="D80:D84" si="23">E80+F80+G80+H80+I80+J80</f>
        <v>343977.5</v>
      </c>
      <c r="E80" s="167">
        <v>343977.5</v>
      </c>
      <c r="F80" s="115"/>
      <c r="G80" s="115"/>
      <c r="H80" s="54"/>
      <c r="I80" s="54"/>
      <c r="J80" s="90"/>
      <c r="K80" s="161">
        <f t="shared" si="14"/>
        <v>148500</v>
      </c>
      <c r="L80" s="161">
        <v>148500</v>
      </c>
      <c r="M80" s="161"/>
      <c r="N80" s="161"/>
      <c r="O80" s="151"/>
      <c r="P80" s="151"/>
      <c r="Q80" s="152"/>
      <c r="R80" s="161">
        <f t="shared" si="15"/>
        <v>148500</v>
      </c>
      <c r="S80" s="161">
        <v>148500</v>
      </c>
      <c r="T80" s="161"/>
      <c r="U80" s="161"/>
      <c r="V80" s="151"/>
      <c r="W80" s="151"/>
      <c r="X80" s="152"/>
      <c r="Y80" s="148"/>
    </row>
    <row r="81" spans="1:25" s="92" customFormat="1" ht="45.75" thickBot="1" x14ac:dyDescent="0.3">
      <c r="A81" s="139" t="s">
        <v>47</v>
      </c>
      <c r="B81" s="143">
        <v>310</v>
      </c>
      <c r="C81" s="110" t="s">
        <v>54</v>
      </c>
      <c r="D81" s="111">
        <f t="shared" ref="D81" si="24">E81+F81+G81+H81+I81+J81</f>
        <v>0</v>
      </c>
      <c r="E81" s="111"/>
      <c r="F81" s="111"/>
      <c r="G81" s="111"/>
      <c r="H81" s="55"/>
      <c r="I81" s="55"/>
      <c r="J81" s="91"/>
      <c r="K81" s="161">
        <f t="shared" si="14"/>
        <v>0</v>
      </c>
      <c r="L81" s="161"/>
      <c r="M81" s="161"/>
      <c r="N81" s="161"/>
      <c r="O81" s="151"/>
      <c r="P81" s="151"/>
      <c r="Q81" s="152"/>
      <c r="R81" s="161">
        <f t="shared" si="15"/>
        <v>0</v>
      </c>
      <c r="S81" s="161"/>
      <c r="T81" s="161"/>
      <c r="U81" s="161"/>
      <c r="V81" s="151"/>
      <c r="W81" s="151"/>
      <c r="X81" s="152"/>
      <c r="Y81" s="148"/>
    </row>
    <row r="82" spans="1:25" s="84" customFormat="1" ht="30.75" thickBot="1" x14ac:dyDescent="0.3">
      <c r="A82" s="137" t="s">
        <v>52</v>
      </c>
      <c r="B82" s="142">
        <v>340</v>
      </c>
      <c r="C82" s="114" t="s">
        <v>127</v>
      </c>
      <c r="D82" s="115">
        <f t="shared" ref="D82" si="25">E82+F82+G82+H82+I82+J82</f>
        <v>33222.400000000001</v>
      </c>
      <c r="E82" s="167">
        <v>33222.400000000001</v>
      </c>
      <c r="F82" s="115"/>
      <c r="G82" s="115"/>
      <c r="H82" s="54"/>
      <c r="I82" s="54"/>
      <c r="J82" s="90"/>
      <c r="K82" s="161">
        <f t="shared" si="14"/>
        <v>0</v>
      </c>
      <c r="L82" s="161"/>
      <c r="M82" s="161"/>
      <c r="N82" s="161"/>
      <c r="O82" s="151"/>
      <c r="P82" s="151"/>
      <c r="Q82" s="152"/>
      <c r="R82" s="161">
        <f t="shared" si="15"/>
        <v>0</v>
      </c>
      <c r="S82" s="161"/>
      <c r="T82" s="161"/>
      <c r="U82" s="161"/>
      <c r="V82" s="151"/>
      <c r="W82" s="151"/>
      <c r="X82" s="152"/>
      <c r="Y82" s="148"/>
    </row>
    <row r="83" spans="1:25" s="85" customFormat="1" ht="30.75" thickBot="1" x14ac:dyDescent="0.3">
      <c r="A83" s="136" t="s">
        <v>52</v>
      </c>
      <c r="B83" s="141">
        <v>340</v>
      </c>
      <c r="C83" s="112" t="s">
        <v>127</v>
      </c>
      <c r="D83" s="113">
        <f t="shared" ref="D83" si="26">E83+F83+G83+H83+I83+J83</f>
        <v>0</v>
      </c>
      <c r="E83" s="113"/>
      <c r="F83" s="113"/>
      <c r="G83" s="113"/>
      <c r="H83" s="87"/>
      <c r="I83" s="87"/>
      <c r="J83" s="88"/>
      <c r="K83" s="161">
        <f t="shared" si="14"/>
        <v>0</v>
      </c>
      <c r="L83" s="161"/>
      <c r="M83" s="161"/>
      <c r="N83" s="161"/>
      <c r="O83" s="151"/>
      <c r="P83" s="151"/>
      <c r="Q83" s="152"/>
      <c r="R83" s="161">
        <f t="shared" si="15"/>
        <v>0</v>
      </c>
      <c r="S83" s="161"/>
      <c r="T83" s="161"/>
      <c r="U83" s="161"/>
      <c r="V83" s="151"/>
      <c r="W83" s="151"/>
      <c r="X83" s="152"/>
      <c r="Y83" s="148"/>
    </row>
    <row r="84" spans="1:25" s="85" customFormat="1" ht="30.75" thickBot="1" x14ac:dyDescent="0.3">
      <c r="A84" s="136" t="s">
        <v>52</v>
      </c>
      <c r="B84" s="141">
        <v>340</v>
      </c>
      <c r="C84" s="112" t="s">
        <v>45</v>
      </c>
      <c r="D84" s="113">
        <f t="shared" si="23"/>
        <v>721147</v>
      </c>
      <c r="E84" s="165">
        <v>721147</v>
      </c>
      <c r="F84" s="113"/>
      <c r="G84" s="113"/>
      <c r="H84" s="87"/>
      <c r="I84" s="87"/>
      <c r="J84" s="88"/>
      <c r="K84" s="161">
        <f t="shared" si="14"/>
        <v>679147</v>
      </c>
      <c r="L84" s="161">
        <v>679147</v>
      </c>
      <c r="M84" s="161"/>
      <c r="N84" s="161"/>
      <c r="O84" s="151"/>
      <c r="P84" s="151"/>
      <c r="Q84" s="152"/>
      <c r="R84" s="161">
        <f t="shared" si="15"/>
        <v>679147</v>
      </c>
      <c r="S84" s="161">
        <v>679147</v>
      </c>
      <c r="T84" s="161"/>
      <c r="U84" s="161"/>
      <c r="V84" s="151"/>
      <c r="W84" s="151"/>
      <c r="X84" s="152"/>
      <c r="Y84" s="148"/>
    </row>
    <row r="85" spans="1:25" s="95" customFormat="1" ht="30.75" thickBot="1" x14ac:dyDescent="0.3">
      <c r="A85" s="144" t="s">
        <v>52</v>
      </c>
      <c r="B85" s="145">
        <v>340</v>
      </c>
      <c r="C85" s="122" t="s">
        <v>106</v>
      </c>
      <c r="D85" s="123">
        <f t="shared" ref="D85" si="27">E85+F85+G85+H85+I85+J85</f>
        <v>39375</v>
      </c>
      <c r="E85" s="123">
        <v>39375</v>
      </c>
      <c r="F85" s="123"/>
      <c r="G85" s="123"/>
      <c r="H85" s="57"/>
      <c r="I85" s="57"/>
      <c r="J85" s="94"/>
      <c r="K85" s="161">
        <f t="shared" si="14"/>
        <v>0</v>
      </c>
      <c r="L85" s="161"/>
      <c r="M85" s="161"/>
      <c r="N85" s="161"/>
      <c r="O85" s="151"/>
      <c r="P85" s="151"/>
      <c r="Q85" s="152"/>
      <c r="R85" s="161">
        <f t="shared" si="15"/>
        <v>0</v>
      </c>
      <c r="S85" s="161"/>
      <c r="T85" s="161"/>
      <c r="U85" s="161"/>
      <c r="V85" s="151"/>
      <c r="W85" s="151"/>
      <c r="X85" s="152"/>
      <c r="Y85" s="148"/>
    </row>
    <row r="86" spans="1:25" s="97" customFormat="1" ht="30.75" thickBot="1" x14ac:dyDescent="0.3">
      <c r="A86" s="146" t="s">
        <v>52</v>
      </c>
      <c r="B86" s="147">
        <v>340</v>
      </c>
      <c r="C86" s="124" t="s">
        <v>50</v>
      </c>
      <c r="D86" s="125">
        <f t="shared" ref="D86" si="28">E86+F86+G86+H86+I86+J86</f>
        <v>210000</v>
      </c>
      <c r="E86" s="125"/>
      <c r="F86" s="125"/>
      <c r="G86" s="125"/>
      <c r="H86" s="58"/>
      <c r="I86" s="168">
        <v>210000</v>
      </c>
      <c r="J86" s="96"/>
      <c r="K86" s="161">
        <f t="shared" si="14"/>
        <v>210000</v>
      </c>
      <c r="L86" s="161"/>
      <c r="M86" s="161"/>
      <c r="N86" s="161"/>
      <c r="O86" s="151"/>
      <c r="P86" s="151">
        <v>210000</v>
      </c>
      <c r="Q86" s="152"/>
      <c r="R86" s="161">
        <f t="shared" si="15"/>
        <v>210000</v>
      </c>
      <c r="S86" s="161"/>
      <c r="T86" s="161"/>
      <c r="U86" s="161"/>
      <c r="V86" s="151"/>
      <c r="W86" s="151">
        <v>210000</v>
      </c>
      <c r="X86" s="152"/>
      <c r="Y86" s="148"/>
    </row>
    <row r="87" spans="1:25" s="97" customFormat="1" ht="30.75" thickBot="1" x14ac:dyDescent="0.3">
      <c r="A87" s="139" t="s">
        <v>52</v>
      </c>
      <c r="B87" s="143">
        <v>340</v>
      </c>
      <c r="C87" s="110" t="s">
        <v>129</v>
      </c>
      <c r="D87" s="111">
        <f>E87+F87+G87+H87+I87+J87</f>
        <v>0</v>
      </c>
      <c r="E87" s="111"/>
      <c r="F87" s="111"/>
      <c r="G87" s="111"/>
      <c r="H87" s="55"/>
      <c r="I87" s="55"/>
      <c r="J87" s="91"/>
      <c r="K87" s="161">
        <f>L87+M87+N87+O87+P87+Q87</f>
        <v>0</v>
      </c>
      <c r="L87" s="161"/>
      <c r="M87" s="161"/>
      <c r="N87" s="161"/>
      <c r="O87" s="151"/>
      <c r="P87" s="151"/>
      <c r="Q87" s="152"/>
      <c r="R87" s="161">
        <f>S87+T87+U87+V87+W87+X87</f>
        <v>0</v>
      </c>
      <c r="S87" s="161"/>
      <c r="T87" s="161"/>
      <c r="U87" s="161"/>
      <c r="V87" s="151"/>
      <c r="W87" s="151"/>
      <c r="X87" s="152"/>
      <c r="Y87" s="148"/>
    </row>
    <row r="88" spans="1:25" s="92" customFormat="1" ht="30.75" thickBot="1" x14ac:dyDescent="0.3">
      <c r="A88" s="136" t="s">
        <v>52</v>
      </c>
      <c r="B88" s="141">
        <v>340</v>
      </c>
      <c r="C88" s="112" t="s">
        <v>51</v>
      </c>
      <c r="D88" s="113">
        <f>E88+F88+G88+H88+I88+J88</f>
        <v>191250</v>
      </c>
      <c r="E88" s="113"/>
      <c r="F88" s="165">
        <v>191250</v>
      </c>
      <c r="G88" s="113"/>
      <c r="H88" s="87"/>
      <c r="I88" s="87"/>
      <c r="J88" s="88"/>
      <c r="K88" s="161">
        <f>L88+M88+N88+O88+P88+Q88</f>
        <v>160391</v>
      </c>
      <c r="L88" s="161"/>
      <c r="M88" s="161">
        <v>160391</v>
      </c>
      <c r="N88" s="161"/>
      <c r="O88" s="151"/>
      <c r="P88" s="151"/>
      <c r="Q88" s="152"/>
      <c r="R88" s="161">
        <f>S88+T88+U88+V88+W88+X88</f>
        <v>176207</v>
      </c>
      <c r="S88" s="161"/>
      <c r="T88" s="161">
        <v>176207</v>
      </c>
      <c r="U88" s="161"/>
      <c r="V88" s="151"/>
      <c r="W88" s="151"/>
      <c r="X88" s="152"/>
      <c r="Y88" s="148"/>
    </row>
    <row r="89" spans="1:25" s="92" customFormat="1" ht="30.75" thickBot="1" x14ac:dyDescent="0.3">
      <c r="A89" s="139" t="s">
        <v>52</v>
      </c>
      <c r="B89" s="143">
        <v>340</v>
      </c>
      <c r="C89" s="110" t="s">
        <v>53</v>
      </c>
      <c r="D89" s="111">
        <f>E89+F89+G89+H89+I89+J89</f>
        <v>306000</v>
      </c>
      <c r="E89" s="111"/>
      <c r="F89" s="176">
        <v>306000</v>
      </c>
      <c r="G89" s="111"/>
      <c r="H89" s="55"/>
      <c r="I89" s="55"/>
      <c r="J89" s="91"/>
      <c r="K89" s="161">
        <f>L89+M89+N89+O89+P89+Q89</f>
        <v>306000</v>
      </c>
      <c r="L89" s="161"/>
      <c r="M89" s="161">
        <v>306000</v>
      </c>
      <c r="N89" s="161"/>
      <c r="O89" s="151"/>
      <c r="P89" s="151"/>
      <c r="Q89" s="152"/>
      <c r="R89" s="161">
        <f>S89+T89+U89+V89+W89+X89</f>
        <v>306000</v>
      </c>
      <c r="S89" s="161"/>
      <c r="T89" s="161">
        <v>306000</v>
      </c>
      <c r="U89" s="161"/>
      <c r="V89" s="151"/>
      <c r="W89" s="151"/>
      <c r="X89" s="152"/>
      <c r="Y89" s="148"/>
    </row>
    <row r="90" spans="1:25" s="61" customFormat="1" ht="36.75" customHeight="1" thickBot="1" x14ac:dyDescent="0.3">
      <c r="A90" s="138" t="s">
        <v>30</v>
      </c>
      <c r="B90" s="140">
        <v>320</v>
      </c>
      <c r="C90" s="119"/>
      <c r="D90" s="120"/>
      <c r="E90" s="120"/>
      <c r="F90" s="120"/>
      <c r="G90" s="120"/>
      <c r="H90" s="56"/>
      <c r="I90" s="56"/>
      <c r="J90" s="72"/>
      <c r="K90" s="161"/>
      <c r="L90" s="161"/>
      <c r="M90" s="161"/>
      <c r="N90" s="161"/>
      <c r="O90" s="151"/>
      <c r="P90" s="151"/>
      <c r="Q90" s="152"/>
      <c r="R90" s="161"/>
      <c r="S90" s="161"/>
      <c r="T90" s="161"/>
      <c r="U90" s="161"/>
      <c r="V90" s="151"/>
      <c r="W90" s="151"/>
      <c r="X90" s="152"/>
      <c r="Y90" s="148"/>
    </row>
    <row r="91" spans="1:25" s="61" customFormat="1" ht="30.75" thickBot="1" x14ac:dyDescent="0.3">
      <c r="A91" s="78" t="s">
        <v>31</v>
      </c>
      <c r="B91" s="109">
        <v>400</v>
      </c>
      <c r="C91" s="119"/>
      <c r="D91" s="120"/>
      <c r="E91" s="120"/>
      <c r="F91" s="120"/>
      <c r="G91" s="120"/>
      <c r="H91" s="56"/>
      <c r="I91" s="56"/>
      <c r="J91" s="72"/>
      <c r="K91" s="161"/>
      <c r="L91" s="161"/>
      <c r="M91" s="161"/>
      <c r="N91" s="161"/>
      <c r="O91" s="151"/>
      <c r="P91" s="151"/>
      <c r="Q91" s="152"/>
      <c r="R91" s="161"/>
      <c r="S91" s="161"/>
      <c r="T91" s="161"/>
      <c r="U91" s="161"/>
      <c r="V91" s="151"/>
      <c r="W91" s="151"/>
      <c r="X91" s="152"/>
      <c r="Y91" s="148"/>
    </row>
    <row r="92" spans="1:25" s="61" customFormat="1" ht="45.75" thickBot="1" x14ac:dyDescent="0.3">
      <c r="A92" s="78" t="s">
        <v>32</v>
      </c>
      <c r="B92" s="109">
        <v>410</v>
      </c>
      <c r="C92" s="119"/>
      <c r="D92" s="120"/>
      <c r="E92" s="120"/>
      <c r="F92" s="120"/>
      <c r="G92" s="120"/>
      <c r="H92" s="56"/>
      <c r="I92" s="56"/>
      <c r="J92" s="72"/>
      <c r="K92" s="161"/>
      <c r="L92" s="161"/>
      <c r="M92" s="161"/>
      <c r="N92" s="161"/>
      <c r="O92" s="151"/>
      <c r="P92" s="151"/>
      <c r="Q92" s="152"/>
      <c r="R92" s="161"/>
      <c r="S92" s="161"/>
      <c r="T92" s="161"/>
      <c r="U92" s="161"/>
      <c r="V92" s="151"/>
      <c r="W92" s="151"/>
      <c r="X92" s="152"/>
      <c r="Y92" s="148"/>
    </row>
    <row r="93" spans="1:25" s="61" customFormat="1" ht="15.75" thickBot="1" x14ac:dyDescent="0.3">
      <c r="A93" s="78" t="s">
        <v>33</v>
      </c>
      <c r="B93" s="109">
        <v>420</v>
      </c>
      <c r="C93" s="119"/>
      <c r="D93" s="120"/>
      <c r="E93" s="120"/>
      <c r="F93" s="120"/>
      <c r="G93" s="120"/>
      <c r="H93" s="56"/>
      <c r="I93" s="56"/>
      <c r="J93" s="72"/>
      <c r="K93" s="161"/>
      <c r="L93" s="161"/>
      <c r="M93" s="161"/>
      <c r="N93" s="161"/>
      <c r="O93" s="151"/>
      <c r="P93" s="151"/>
      <c r="Q93" s="152"/>
      <c r="R93" s="161"/>
      <c r="S93" s="161"/>
      <c r="T93" s="161"/>
      <c r="U93" s="161"/>
      <c r="V93" s="151"/>
      <c r="W93" s="151"/>
      <c r="X93" s="152"/>
      <c r="Y93" s="148"/>
    </row>
    <row r="94" spans="1:25" s="61" customFormat="1" ht="36.75" customHeight="1" thickBot="1" x14ac:dyDescent="0.3">
      <c r="A94" s="78" t="s">
        <v>34</v>
      </c>
      <c r="B94" s="109">
        <v>500</v>
      </c>
      <c r="C94" s="121" t="s">
        <v>13</v>
      </c>
      <c r="D94" s="120"/>
      <c r="E94" s="120"/>
      <c r="F94" s="120"/>
      <c r="G94" s="120"/>
      <c r="H94" s="56"/>
      <c r="I94" s="56"/>
      <c r="J94" s="72"/>
      <c r="K94" s="161"/>
      <c r="L94" s="161"/>
      <c r="M94" s="161"/>
      <c r="N94" s="161"/>
      <c r="O94" s="151"/>
      <c r="P94" s="151"/>
      <c r="Q94" s="152"/>
      <c r="R94" s="161"/>
      <c r="S94" s="161"/>
      <c r="T94" s="161"/>
      <c r="U94" s="161"/>
      <c r="V94" s="151"/>
      <c r="W94" s="151"/>
      <c r="X94" s="152"/>
      <c r="Y94" s="148"/>
    </row>
    <row r="95" spans="1:25" s="61" customFormat="1" ht="38.25" customHeight="1" thickBot="1" x14ac:dyDescent="0.3">
      <c r="A95" s="98" t="s">
        <v>35</v>
      </c>
      <c r="B95" s="99">
        <v>600</v>
      </c>
      <c r="C95" s="100" t="s">
        <v>13</v>
      </c>
      <c r="D95" s="101"/>
      <c r="E95" s="101"/>
      <c r="F95" s="101"/>
      <c r="G95" s="101"/>
      <c r="H95" s="101"/>
      <c r="I95" s="101"/>
      <c r="J95" s="102"/>
      <c r="K95" s="159"/>
      <c r="L95" s="159"/>
      <c r="M95" s="159"/>
      <c r="N95" s="159"/>
      <c r="O95" s="159"/>
      <c r="P95" s="159"/>
      <c r="Q95" s="160"/>
      <c r="R95" s="159"/>
      <c r="S95" s="159"/>
      <c r="T95" s="159"/>
      <c r="U95" s="159"/>
      <c r="V95" s="159"/>
      <c r="W95" s="159"/>
      <c r="X95" s="160"/>
      <c r="Y95" s="148"/>
    </row>
    <row r="96" spans="1:25" s="61" customFormat="1" x14ac:dyDescent="0.25">
      <c r="A96" s="103"/>
      <c r="C96" s="104"/>
    </row>
    <row r="97" spans="1:1" x14ac:dyDescent="0.25">
      <c r="A97" s="105"/>
    </row>
  </sheetData>
  <mergeCells count="99">
    <mergeCell ref="W55:W56"/>
    <mergeCell ref="X55:X56"/>
    <mergeCell ref="A8:X8"/>
    <mergeCell ref="A9:X9"/>
    <mergeCell ref="R55:R56"/>
    <mergeCell ref="S55:S56"/>
    <mergeCell ref="T55:T56"/>
    <mergeCell ref="U55:U56"/>
    <mergeCell ref="V55:V56"/>
    <mergeCell ref="X32:X33"/>
    <mergeCell ref="R34:R35"/>
    <mergeCell ref="S34:S35"/>
    <mergeCell ref="T34:T35"/>
    <mergeCell ref="U34:U35"/>
    <mergeCell ref="V34:V35"/>
    <mergeCell ref="W34:W35"/>
    <mergeCell ref="X34:X35"/>
    <mergeCell ref="P55:P56"/>
    <mergeCell ref="Q55:Q56"/>
    <mergeCell ref="R12:X12"/>
    <mergeCell ref="R13:R24"/>
    <mergeCell ref="S13:X13"/>
    <mergeCell ref="S14:S24"/>
    <mergeCell ref="T14:T24"/>
    <mergeCell ref="U14:U24"/>
    <mergeCell ref="V14:V24"/>
    <mergeCell ref="W14:X23"/>
    <mergeCell ref="R32:R33"/>
    <mergeCell ref="S32:S33"/>
    <mergeCell ref="T32:T33"/>
    <mergeCell ref="U32:U33"/>
    <mergeCell ref="V32:V33"/>
    <mergeCell ref="W32:W33"/>
    <mergeCell ref="K55:K56"/>
    <mergeCell ref="L55:L56"/>
    <mergeCell ref="M55:M56"/>
    <mergeCell ref="N55:N56"/>
    <mergeCell ref="O55:O56"/>
    <mergeCell ref="P32:P33"/>
    <mergeCell ref="Q32:Q33"/>
    <mergeCell ref="K34:K35"/>
    <mergeCell ref="L34:L35"/>
    <mergeCell ref="M34:M35"/>
    <mergeCell ref="N34:N35"/>
    <mergeCell ref="O34:O35"/>
    <mergeCell ref="P34:P35"/>
    <mergeCell ref="Q34:Q35"/>
    <mergeCell ref="K32:K33"/>
    <mergeCell ref="L32:L33"/>
    <mergeCell ref="M32:M33"/>
    <mergeCell ref="N32:N33"/>
    <mergeCell ref="O32:O33"/>
    <mergeCell ref="K12:Q12"/>
    <mergeCell ref="K13:K24"/>
    <mergeCell ref="L13:Q13"/>
    <mergeCell ref="L14:L24"/>
    <mergeCell ref="M14:M24"/>
    <mergeCell ref="N14:N24"/>
    <mergeCell ref="O14:O24"/>
    <mergeCell ref="P14:Q23"/>
    <mergeCell ref="B32:B33"/>
    <mergeCell ref="C32:C33"/>
    <mergeCell ref="D32:D33"/>
    <mergeCell ref="E32:E33"/>
    <mergeCell ref="F32:F33"/>
    <mergeCell ref="A12:A24"/>
    <mergeCell ref="B12:B24"/>
    <mergeCell ref="C12:C24"/>
    <mergeCell ref="D12:J12"/>
    <mergeCell ref="D13:D24"/>
    <mergeCell ref="E13:J13"/>
    <mergeCell ref="E14:E24"/>
    <mergeCell ref="F14:F24"/>
    <mergeCell ref="G14:G24"/>
    <mergeCell ref="H14:H24"/>
    <mergeCell ref="I14:J23"/>
    <mergeCell ref="B34:B35"/>
    <mergeCell ref="C34:C35"/>
    <mergeCell ref="D34:D35"/>
    <mergeCell ref="E34:E35"/>
    <mergeCell ref="F34:F35"/>
    <mergeCell ref="A55:A56"/>
    <mergeCell ref="B55:B56"/>
    <mergeCell ref="C55:C56"/>
    <mergeCell ref="D55:D56"/>
    <mergeCell ref="E55:E56"/>
    <mergeCell ref="G55:G56"/>
    <mergeCell ref="H55:H56"/>
    <mergeCell ref="I55:I56"/>
    <mergeCell ref="J55:J56"/>
    <mergeCell ref="F55:F56"/>
    <mergeCell ref="G32:G33"/>
    <mergeCell ref="J34:J35"/>
    <mergeCell ref="I32:I33"/>
    <mergeCell ref="J32:J33"/>
    <mergeCell ref="G34:G35"/>
    <mergeCell ref="H34:H35"/>
    <mergeCell ref="I34:I35"/>
    <mergeCell ref="H32:H33"/>
  </mergeCells>
  <pageMargins left="0.70866141732283472" right="0.17" top="0.31" bottom="0.32" header="0.31496062992125984" footer="0.31496062992125984"/>
  <pageSetup paperSize="9" scale="40" fitToHeight="3" orientation="landscape" r:id="rId1"/>
  <rowBreaks count="2" manualBreakCount="2">
    <brk id="44" max="16383" man="1"/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tabSelected="1" view="pageBreakPreview" zoomScale="80" zoomScaleSheetLayoutView="80" workbookViewId="0">
      <selection activeCell="D32" sqref="D32"/>
    </sheetView>
  </sheetViews>
  <sheetFormatPr defaultRowHeight="15" x14ac:dyDescent="0.25"/>
  <cols>
    <col min="1" max="1" width="37.28515625" customWidth="1"/>
    <col min="2" max="2" width="12.140625" customWidth="1"/>
    <col min="3" max="3" width="12.42578125" customWidth="1"/>
    <col min="4" max="4" width="14.7109375" customWidth="1"/>
    <col min="5" max="5" width="13.28515625" customWidth="1"/>
    <col min="6" max="6" width="12.140625" customWidth="1"/>
    <col min="7" max="7" width="14.7109375" customWidth="1"/>
    <col min="8" max="8" width="13" customWidth="1"/>
    <col min="9" max="9" width="13.85546875" customWidth="1"/>
    <col min="10" max="10" width="11.42578125" customWidth="1"/>
    <col min="11" max="11" width="11.7109375" customWidth="1"/>
    <col min="12" max="12" width="11.42578125" customWidth="1"/>
  </cols>
  <sheetData>
    <row r="2" spans="1:13" x14ac:dyDescent="0.25">
      <c r="J2" s="1"/>
    </row>
    <row r="3" spans="1:13" x14ac:dyDescent="0.25">
      <c r="J3" s="1"/>
    </row>
    <row r="7" spans="1:13" ht="64.5" customHeight="1" x14ac:dyDescent="0.25">
      <c r="A7" s="183" t="s">
        <v>101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"/>
    </row>
    <row r="8" spans="1:13" ht="15.75" x14ac:dyDescent="0.25">
      <c r="A8" s="227" t="s">
        <v>141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</row>
    <row r="10" spans="1:13" ht="15.75" thickBot="1" x14ac:dyDescent="0.3"/>
    <row r="11" spans="1:13" x14ac:dyDescent="0.25">
      <c r="A11" s="228" t="s">
        <v>0</v>
      </c>
      <c r="B11" s="230" t="s">
        <v>1</v>
      </c>
      <c r="C11" s="230" t="s">
        <v>74</v>
      </c>
      <c r="D11" s="233" t="s">
        <v>75</v>
      </c>
      <c r="E11" s="234"/>
      <c r="F11" s="234"/>
      <c r="G11" s="234"/>
      <c r="H11" s="234"/>
      <c r="I11" s="234"/>
      <c r="J11" s="234"/>
      <c r="K11" s="234"/>
      <c r="L11" s="235"/>
    </row>
    <row r="12" spans="1:13" ht="15.75" thickBot="1" x14ac:dyDescent="0.3">
      <c r="A12" s="229"/>
      <c r="B12" s="221"/>
      <c r="C12" s="221"/>
      <c r="D12" s="236"/>
      <c r="E12" s="237"/>
      <c r="F12" s="237"/>
      <c r="G12" s="237"/>
      <c r="H12" s="237"/>
      <c r="I12" s="237"/>
      <c r="J12" s="237"/>
      <c r="K12" s="237"/>
      <c r="L12" s="238"/>
    </row>
    <row r="13" spans="1:13" ht="15.75" thickBot="1" x14ac:dyDescent="0.3">
      <c r="A13" s="229"/>
      <c r="B13" s="221"/>
      <c r="C13" s="221"/>
      <c r="D13" s="239" t="s">
        <v>76</v>
      </c>
      <c r="E13" s="240"/>
      <c r="F13" s="241"/>
      <c r="G13" s="244" t="s">
        <v>5</v>
      </c>
      <c r="H13" s="245"/>
      <c r="I13" s="245"/>
      <c r="J13" s="245"/>
      <c r="K13" s="245"/>
      <c r="L13" s="246"/>
    </row>
    <row r="14" spans="1:13" ht="33.75" customHeight="1" x14ac:dyDescent="0.25">
      <c r="A14" s="229"/>
      <c r="B14" s="221"/>
      <c r="C14" s="221"/>
      <c r="D14" s="231"/>
      <c r="E14" s="242"/>
      <c r="F14" s="243"/>
      <c r="G14" s="247" t="s">
        <v>77</v>
      </c>
      <c r="H14" s="248"/>
      <c r="I14" s="249"/>
      <c r="J14" s="247" t="s">
        <v>78</v>
      </c>
      <c r="K14" s="248"/>
      <c r="L14" s="253"/>
    </row>
    <row r="15" spans="1:13" ht="50.25" customHeight="1" thickBot="1" x14ac:dyDescent="0.3">
      <c r="A15" s="229"/>
      <c r="B15" s="221"/>
      <c r="C15" s="221"/>
      <c r="D15" s="231"/>
      <c r="E15" s="242"/>
      <c r="F15" s="243"/>
      <c r="G15" s="250"/>
      <c r="H15" s="251"/>
      <c r="I15" s="252"/>
      <c r="J15" s="250"/>
      <c r="K15" s="251"/>
      <c r="L15" s="254"/>
    </row>
    <row r="16" spans="1:13" x14ac:dyDescent="0.25">
      <c r="A16" s="229"/>
      <c r="B16" s="221"/>
      <c r="C16" s="231"/>
      <c r="D16" s="210" t="s">
        <v>142</v>
      </c>
      <c r="E16" s="212" t="s">
        <v>143</v>
      </c>
      <c r="F16" s="212" t="s">
        <v>144</v>
      </c>
      <c r="G16" s="210" t="s">
        <v>142</v>
      </c>
      <c r="H16" s="212" t="s">
        <v>143</v>
      </c>
      <c r="I16" s="212" t="s">
        <v>144</v>
      </c>
      <c r="J16" s="210" t="s">
        <v>142</v>
      </c>
      <c r="K16" s="212" t="s">
        <v>143</v>
      </c>
      <c r="L16" s="212" t="s">
        <v>144</v>
      </c>
    </row>
    <row r="17" spans="1:12" ht="48" customHeight="1" thickBot="1" x14ac:dyDescent="0.3">
      <c r="A17" s="211"/>
      <c r="B17" s="213"/>
      <c r="C17" s="232"/>
      <c r="D17" s="211"/>
      <c r="E17" s="213"/>
      <c r="F17" s="213"/>
      <c r="G17" s="211"/>
      <c r="H17" s="213"/>
      <c r="I17" s="213"/>
      <c r="J17" s="211"/>
      <c r="K17" s="213"/>
      <c r="L17" s="213"/>
    </row>
    <row r="18" spans="1:12" ht="15.75" thickBot="1" x14ac:dyDescent="0.3">
      <c r="A18" s="33">
        <v>1</v>
      </c>
      <c r="B18" s="13">
        <v>2</v>
      </c>
      <c r="C18" s="13">
        <v>3</v>
      </c>
      <c r="D18" s="3">
        <v>4</v>
      </c>
      <c r="E18" s="3">
        <v>5</v>
      </c>
      <c r="F18" s="3">
        <v>6</v>
      </c>
      <c r="G18" s="3">
        <v>7</v>
      </c>
      <c r="H18" s="3">
        <v>8</v>
      </c>
      <c r="I18" s="3">
        <v>9</v>
      </c>
      <c r="J18" s="3">
        <v>10</v>
      </c>
      <c r="K18" s="3">
        <v>11</v>
      </c>
      <c r="L18" s="4">
        <v>12</v>
      </c>
    </row>
    <row r="19" spans="1:12" ht="30" x14ac:dyDescent="0.25">
      <c r="A19" s="11" t="s">
        <v>79</v>
      </c>
      <c r="B19" s="219" t="s">
        <v>80</v>
      </c>
      <c r="C19" s="221" t="s">
        <v>13</v>
      </c>
      <c r="D19" s="223">
        <f>'не изменять!!!'!D65+'не изменять!!!'!D78</f>
        <v>4022531.64</v>
      </c>
      <c r="E19" s="217">
        <v>3435681</v>
      </c>
      <c r="F19" s="217">
        <v>3451497</v>
      </c>
      <c r="G19" s="215">
        <f>D19</f>
        <v>4022531.64</v>
      </c>
      <c r="H19" s="217">
        <f>E19</f>
        <v>3435681</v>
      </c>
      <c r="I19" s="217">
        <f>F19</f>
        <v>3451497</v>
      </c>
      <c r="J19" s="225"/>
      <c r="K19" s="225"/>
      <c r="L19" s="208"/>
    </row>
    <row r="20" spans="1:12" ht="15.75" thickBot="1" x14ac:dyDescent="0.3">
      <c r="A20" s="7"/>
      <c r="B20" s="220"/>
      <c r="C20" s="222"/>
      <c r="D20" s="224"/>
      <c r="E20" s="218"/>
      <c r="F20" s="218"/>
      <c r="G20" s="216"/>
      <c r="H20" s="218"/>
      <c r="I20" s="218"/>
      <c r="J20" s="226"/>
      <c r="K20" s="226"/>
      <c r="L20" s="209"/>
    </row>
    <row r="21" spans="1:12" x14ac:dyDescent="0.25">
      <c r="A21" s="11" t="s">
        <v>5</v>
      </c>
      <c r="B21" s="23"/>
      <c r="C21" s="23"/>
      <c r="D21" s="24"/>
      <c r="E21" s="24"/>
      <c r="F21" s="24"/>
      <c r="G21" s="24"/>
      <c r="H21" s="24"/>
      <c r="I21" s="24"/>
      <c r="J21" s="23"/>
      <c r="K21" s="23"/>
      <c r="L21" s="34"/>
    </row>
    <row r="22" spans="1:12" ht="30" x14ac:dyDescent="0.25">
      <c r="A22" s="11" t="s">
        <v>81</v>
      </c>
      <c r="B22" s="35">
        <v>1001</v>
      </c>
      <c r="C22" s="35" t="s">
        <v>13</v>
      </c>
      <c r="D22" s="20"/>
      <c r="E22" s="20"/>
      <c r="F22" s="20"/>
      <c r="G22" s="20">
        <f>D22</f>
        <v>0</v>
      </c>
      <c r="H22" s="20"/>
      <c r="I22" s="20"/>
      <c r="J22" s="19"/>
      <c r="K22" s="19"/>
      <c r="L22" s="21"/>
    </row>
    <row r="23" spans="1:12" ht="15.75" thickBot="1" x14ac:dyDescent="0.3">
      <c r="A23" s="7"/>
      <c r="B23" s="8"/>
      <c r="C23" s="8"/>
      <c r="D23" s="22"/>
      <c r="E23" s="22"/>
      <c r="F23" s="22"/>
      <c r="G23" s="22"/>
      <c r="H23" s="22"/>
      <c r="I23" s="22"/>
      <c r="J23" s="8"/>
      <c r="K23" s="8"/>
      <c r="L23" s="9"/>
    </row>
    <row r="24" spans="1:12" ht="15.75" thickBot="1" x14ac:dyDescent="0.3">
      <c r="A24" s="7"/>
      <c r="B24" s="8"/>
      <c r="C24" s="8"/>
      <c r="D24" s="22"/>
      <c r="E24" s="22"/>
      <c r="F24" s="22"/>
      <c r="G24" s="22"/>
      <c r="H24" s="22"/>
      <c r="I24" s="22"/>
      <c r="J24" s="8"/>
      <c r="K24" s="8"/>
      <c r="L24" s="9"/>
    </row>
    <row r="25" spans="1:12" ht="30.75" thickBot="1" x14ac:dyDescent="0.3">
      <c r="A25" s="7" t="s">
        <v>82</v>
      </c>
      <c r="B25" s="3">
        <v>2001</v>
      </c>
      <c r="C25" s="8"/>
      <c r="D25" s="22">
        <f>D19</f>
        <v>4022531.64</v>
      </c>
      <c r="E25" s="22">
        <f t="shared" ref="E25:F25" si="0">E19-E22</f>
        <v>3435681</v>
      </c>
      <c r="F25" s="22">
        <f t="shared" si="0"/>
        <v>3451497</v>
      </c>
      <c r="G25" s="22">
        <f>G19-G22</f>
        <v>4022531.64</v>
      </c>
      <c r="H25" s="22">
        <f t="shared" ref="H25:I25" si="1">H19-H22</f>
        <v>3435681</v>
      </c>
      <c r="I25" s="22">
        <f t="shared" si="1"/>
        <v>3451497</v>
      </c>
      <c r="J25" s="8"/>
      <c r="K25" s="8"/>
      <c r="L25" s="9"/>
    </row>
    <row r="26" spans="1:12" ht="15.75" thickBot="1" x14ac:dyDescent="0.3">
      <c r="A26" s="12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6"/>
    </row>
    <row r="27" spans="1:12" x14ac:dyDescent="0.25">
      <c r="A27" s="17"/>
    </row>
    <row r="28" spans="1:12" x14ac:dyDescent="0.25">
      <c r="A28" s="18"/>
    </row>
  </sheetData>
  <mergeCells count="30">
    <mergeCell ref="A8:M8"/>
    <mergeCell ref="A11:A17"/>
    <mergeCell ref="B11:B17"/>
    <mergeCell ref="C11:C17"/>
    <mergeCell ref="D11:L12"/>
    <mergeCell ref="D13:F15"/>
    <mergeCell ref="G13:L13"/>
    <mergeCell ref="G14:I15"/>
    <mergeCell ref="J14:L15"/>
    <mergeCell ref="A7:L7"/>
    <mergeCell ref="G19:G20"/>
    <mergeCell ref="H19:H20"/>
    <mergeCell ref="D16:D17"/>
    <mergeCell ref="E16:E17"/>
    <mergeCell ref="F16:F17"/>
    <mergeCell ref="G16:G17"/>
    <mergeCell ref="H16:H17"/>
    <mergeCell ref="B19:B20"/>
    <mergeCell ref="C19:C20"/>
    <mergeCell ref="D19:D20"/>
    <mergeCell ref="E19:E20"/>
    <mergeCell ref="F19:F20"/>
    <mergeCell ref="I19:I20"/>
    <mergeCell ref="J19:J20"/>
    <mergeCell ref="K19:K20"/>
    <mergeCell ref="L19:L20"/>
    <mergeCell ref="J16:J17"/>
    <mergeCell ref="K16:K17"/>
    <mergeCell ref="L16:L17"/>
    <mergeCell ref="I16:I17"/>
  </mergeCells>
  <hyperlinks>
    <hyperlink ref="G14" r:id="rId1" location="block_15" display="http://base.garant.ru/70353464/1/ - block_15"/>
    <hyperlink ref="J14" r:id="rId2" display="http://base.garant.ru/12188083/"/>
  </hyperlinks>
  <pageMargins left="0.15748031496062992" right="0.15748031496062992" top="0.74803149606299213" bottom="0.74803149606299213" header="0.31496062992125984" footer="0.31496062992125984"/>
  <pageSetup paperSize="9" scale="75" orientation="landscape" horizontalDpi="180" verticalDpi="18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view="pageBreakPreview" zoomScale="70" zoomScaleSheetLayoutView="70" workbookViewId="0">
      <selection activeCell="I19" sqref="I19"/>
    </sheetView>
  </sheetViews>
  <sheetFormatPr defaultRowHeight="15" x14ac:dyDescent="0.25"/>
  <cols>
    <col min="1" max="1" width="38.28515625" customWidth="1"/>
    <col min="3" max="3" width="40.5703125" customWidth="1"/>
  </cols>
  <sheetData>
    <row r="1" spans="1:3" x14ac:dyDescent="0.25">
      <c r="C1" s="1"/>
    </row>
    <row r="2" spans="1:3" x14ac:dyDescent="0.25">
      <c r="C2" s="1"/>
    </row>
    <row r="7" spans="1:3" ht="62.25" customHeight="1" x14ac:dyDescent="0.25">
      <c r="A7" s="255" t="s">
        <v>102</v>
      </c>
      <c r="B7" s="255"/>
      <c r="C7" s="255"/>
    </row>
    <row r="8" spans="1:3" ht="15.75" x14ac:dyDescent="0.25">
      <c r="A8" s="227" t="s">
        <v>145</v>
      </c>
      <c r="B8" s="227"/>
      <c r="C8" s="227"/>
    </row>
    <row r="9" spans="1:3" x14ac:dyDescent="0.25">
      <c r="A9" s="256" t="s">
        <v>83</v>
      </c>
      <c r="B9" s="256"/>
      <c r="C9" s="256"/>
    </row>
    <row r="10" spans="1:3" x14ac:dyDescent="0.25">
      <c r="A10" s="17"/>
    </row>
    <row r="11" spans="1:3" ht="15.75" thickBot="1" x14ac:dyDescent="0.3">
      <c r="A11" s="18"/>
    </row>
    <row r="12" spans="1:3" ht="30.75" thickBot="1" x14ac:dyDescent="0.3">
      <c r="A12" s="36" t="s">
        <v>0</v>
      </c>
      <c r="B12" s="37" t="s">
        <v>1</v>
      </c>
      <c r="C12" s="38" t="s">
        <v>84</v>
      </c>
    </row>
    <row r="13" spans="1:3" ht="15.75" thickBot="1" x14ac:dyDescent="0.3">
      <c r="A13" s="5">
        <v>1</v>
      </c>
      <c r="B13" s="3">
        <v>2</v>
      </c>
      <c r="C13" s="4">
        <v>3</v>
      </c>
    </row>
    <row r="14" spans="1:3" ht="22.5" customHeight="1" thickBot="1" x14ac:dyDescent="0.3">
      <c r="A14" s="7" t="s">
        <v>34</v>
      </c>
      <c r="B14" s="6" t="s">
        <v>85</v>
      </c>
      <c r="C14" s="41" t="s">
        <v>96</v>
      </c>
    </row>
    <row r="15" spans="1:3" ht="25.5" customHeight="1" thickBot="1" x14ac:dyDescent="0.3">
      <c r="A15" s="7" t="s">
        <v>35</v>
      </c>
      <c r="B15" s="6" t="s">
        <v>86</v>
      </c>
      <c r="C15" s="162" t="s">
        <v>96</v>
      </c>
    </row>
    <row r="16" spans="1:3" ht="27.75" customHeight="1" thickBot="1" x14ac:dyDescent="0.3">
      <c r="A16" s="7" t="s">
        <v>87</v>
      </c>
      <c r="B16" s="6" t="s">
        <v>88</v>
      </c>
      <c r="C16" s="162">
        <v>14092997</v>
      </c>
    </row>
    <row r="17" spans="1:3" ht="15.75" thickBot="1" x14ac:dyDescent="0.3">
      <c r="A17" s="7"/>
      <c r="B17" s="10"/>
      <c r="C17" s="162"/>
    </row>
    <row r="18" spans="1:3" ht="15.75" thickBot="1" x14ac:dyDescent="0.3">
      <c r="A18" s="7" t="s">
        <v>89</v>
      </c>
      <c r="B18" s="6" t="s">
        <v>90</v>
      </c>
      <c r="C18" s="162">
        <v>13890157.73</v>
      </c>
    </row>
    <row r="19" spans="1:3" ht="15.75" thickBot="1" x14ac:dyDescent="0.3">
      <c r="A19" s="12"/>
      <c r="B19" s="39"/>
      <c r="C19" s="163"/>
    </row>
    <row r="20" spans="1:3" x14ac:dyDescent="0.25">
      <c r="A20" s="17"/>
    </row>
    <row r="21" spans="1:3" x14ac:dyDescent="0.25">
      <c r="A21" s="18"/>
    </row>
  </sheetData>
  <mergeCells count="3">
    <mergeCell ref="A7:C7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1"/>
  <sheetViews>
    <sheetView view="pageBreakPreview" zoomScale="60" workbookViewId="0">
      <selection activeCell="B31" sqref="B30:B31"/>
    </sheetView>
  </sheetViews>
  <sheetFormatPr defaultRowHeight="15" x14ac:dyDescent="0.25"/>
  <cols>
    <col min="1" max="1" width="63.5703125" customWidth="1"/>
    <col min="2" max="2" width="12.7109375" customWidth="1"/>
    <col min="3" max="3" width="22.7109375" customWidth="1"/>
  </cols>
  <sheetData>
    <row r="2" spans="1:3" x14ac:dyDescent="0.25">
      <c r="B2" s="1"/>
    </row>
    <row r="3" spans="1:3" x14ac:dyDescent="0.25">
      <c r="B3" s="1"/>
    </row>
    <row r="6" spans="1:3" ht="15.75" x14ac:dyDescent="0.25">
      <c r="A6" s="227" t="s">
        <v>91</v>
      </c>
      <c r="B6" s="227"/>
      <c r="C6" s="227"/>
    </row>
    <row r="9" spans="1:3" ht="15.75" thickBot="1" x14ac:dyDescent="0.3"/>
    <row r="10" spans="1:3" ht="15.75" thickBot="1" x14ac:dyDescent="0.3">
      <c r="A10" s="36" t="s">
        <v>0</v>
      </c>
      <c r="B10" s="37" t="s">
        <v>1</v>
      </c>
      <c r="C10" s="38" t="s">
        <v>92</v>
      </c>
    </row>
    <row r="11" spans="1:3" ht="15.75" thickBot="1" x14ac:dyDescent="0.3">
      <c r="A11" s="5">
        <v>1</v>
      </c>
      <c r="B11" s="3">
        <v>2</v>
      </c>
      <c r="C11" s="4">
        <v>3</v>
      </c>
    </row>
    <row r="12" spans="1:3" ht="25.5" customHeight="1" thickBot="1" x14ac:dyDescent="0.3">
      <c r="A12" s="7" t="s">
        <v>93</v>
      </c>
      <c r="B12" s="6" t="s">
        <v>85</v>
      </c>
      <c r="C12" s="9"/>
    </row>
    <row r="13" spans="1:3" ht="45.75" customHeight="1" thickBot="1" x14ac:dyDescent="0.3">
      <c r="A13" s="40" t="s">
        <v>94</v>
      </c>
      <c r="B13" s="6" t="s">
        <v>86</v>
      </c>
      <c r="C13" s="9"/>
    </row>
    <row r="14" spans="1:3" ht="28.5" customHeight="1" thickBot="1" x14ac:dyDescent="0.3">
      <c r="A14" s="12" t="s">
        <v>95</v>
      </c>
      <c r="B14" s="14" t="s">
        <v>88</v>
      </c>
      <c r="C14" s="16"/>
    </row>
    <row r="15" spans="1:3" x14ac:dyDescent="0.25">
      <c r="A15" s="17"/>
    </row>
    <row r="16" spans="1:3" x14ac:dyDescent="0.25">
      <c r="A16" s="18"/>
    </row>
    <row r="17" spans="1:3" x14ac:dyDescent="0.25">
      <c r="A17" t="s">
        <v>103</v>
      </c>
      <c r="B17" s="257" t="s">
        <v>147</v>
      </c>
      <c r="C17" s="258"/>
    </row>
    <row r="19" spans="1:3" x14ac:dyDescent="0.25">
      <c r="A19" t="s">
        <v>97</v>
      </c>
      <c r="B19" t="s">
        <v>148</v>
      </c>
    </row>
    <row r="21" spans="1:3" x14ac:dyDescent="0.25">
      <c r="A21" t="s">
        <v>98</v>
      </c>
      <c r="B21" t="s">
        <v>146</v>
      </c>
    </row>
  </sheetData>
  <mergeCells count="2">
    <mergeCell ref="A6:C6"/>
    <mergeCell ref="B17:C17"/>
  </mergeCells>
  <hyperlinks>
    <hyperlink ref="A13" r:id="rId1" location="block_79" display="http://base.garant.ru/12112604/10/ - block_79"/>
  </hyperlinks>
  <pageMargins left="0.70866141732283472" right="0.70866141732283472" top="0.74803149606299213" bottom="0.74803149606299213" header="0.31496062992125984" footer="0.31496062992125984"/>
  <pageSetup paperSize="9" scale="88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view="pageBreakPreview" topLeftCell="A7" zoomScale="60" workbookViewId="0">
      <selection activeCell="G17" sqref="G17"/>
    </sheetView>
  </sheetViews>
  <sheetFormatPr defaultRowHeight="18.75" x14ac:dyDescent="0.3"/>
  <cols>
    <col min="1" max="1" width="23" style="42" customWidth="1"/>
    <col min="2" max="2" width="41.7109375" style="42" customWidth="1"/>
    <col min="3" max="3" width="17.42578125" style="42" customWidth="1"/>
    <col min="4" max="16384" width="9.140625" style="42"/>
  </cols>
  <sheetData>
    <row r="1" spans="1:3" x14ac:dyDescent="0.3">
      <c r="B1" s="43" t="s">
        <v>107</v>
      </c>
    </row>
    <row r="2" spans="1:3" x14ac:dyDescent="0.3">
      <c r="B2" s="44" t="s">
        <v>108</v>
      </c>
    </row>
    <row r="3" spans="1:3" x14ac:dyDescent="0.3">
      <c r="B3" s="44" t="s">
        <v>109</v>
      </c>
    </row>
    <row r="4" spans="1:3" x14ac:dyDescent="0.3">
      <c r="B4" s="44" t="s">
        <v>110</v>
      </c>
    </row>
    <row r="5" spans="1:3" x14ac:dyDescent="0.3">
      <c r="B5" s="44" t="s">
        <v>111</v>
      </c>
    </row>
    <row r="6" spans="1:3" x14ac:dyDescent="0.3">
      <c r="B6" s="44" t="s">
        <v>112</v>
      </c>
    </row>
    <row r="7" spans="1:3" x14ac:dyDescent="0.3">
      <c r="B7" s="44" t="s">
        <v>149</v>
      </c>
    </row>
    <row r="8" spans="1:3" ht="19.5" thickBot="1" x14ac:dyDescent="0.35"/>
    <row r="9" spans="1:3" ht="19.5" thickBot="1" x14ac:dyDescent="0.35">
      <c r="B9" s="45" t="s">
        <v>113</v>
      </c>
      <c r="C9" s="46">
        <v>5605003126</v>
      </c>
    </row>
    <row r="10" spans="1:3" ht="19.5" thickBot="1" x14ac:dyDescent="0.35">
      <c r="B10" s="47" t="s">
        <v>114</v>
      </c>
      <c r="C10" s="48">
        <v>560501001</v>
      </c>
    </row>
    <row r="11" spans="1:3" x14ac:dyDescent="0.3">
      <c r="B11" s="49" t="s">
        <v>115</v>
      </c>
      <c r="C11" s="261" t="s">
        <v>116</v>
      </c>
    </row>
    <row r="12" spans="1:3" ht="19.5" thickBot="1" x14ac:dyDescent="0.35">
      <c r="B12" s="47" t="s">
        <v>117</v>
      </c>
      <c r="C12" s="262"/>
    </row>
    <row r="14" spans="1:3" x14ac:dyDescent="0.3">
      <c r="A14" s="263" t="s">
        <v>118</v>
      </c>
      <c r="B14" s="263"/>
      <c r="C14" s="263"/>
    </row>
    <row r="15" spans="1:3" x14ac:dyDescent="0.3">
      <c r="A15" s="263" t="s">
        <v>134</v>
      </c>
      <c r="B15" s="263"/>
      <c r="C15" s="263"/>
    </row>
    <row r="16" spans="1:3" x14ac:dyDescent="0.3">
      <c r="A16" s="263" t="s">
        <v>150</v>
      </c>
      <c r="B16" s="263"/>
      <c r="C16" s="263"/>
    </row>
    <row r="17" spans="1:3" ht="89.25" customHeight="1" x14ac:dyDescent="0.3">
      <c r="A17" s="264" t="s">
        <v>120</v>
      </c>
      <c r="B17" s="264"/>
      <c r="C17" s="264"/>
    </row>
    <row r="18" spans="1:3" s="50" customFormat="1" ht="16.5" x14ac:dyDescent="0.25"/>
    <row r="19" spans="1:3" s="50" customFormat="1" ht="61.5" customHeight="1" x14ac:dyDescent="0.25">
      <c r="A19" s="259" t="s">
        <v>119</v>
      </c>
      <c r="B19" s="260"/>
      <c r="C19" s="260"/>
    </row>
    <row r="20" spans="1:3" s="50" customFormat="1" ht="16.5" x14ac:dyDescent="0.25">
      <c r="A20" s="51"/>
      <c r="B20" s="51"/>
      <c r="C20" s="51"/>
    </row>
    <row r="21" spans="1:3" s="50" customFormat="1" ht="49.5" customHeight="1" x14ac:dyDescent="0.25">
      <c r="A21" s="259" t="s">
        <v>131</v>
      </c>
      <c r="B21" s="260"/>
      <c r="C21" s="260"/>
    </row>
    <row r="22" spans="1:3" s="50" customFormat="1" ht="16.5" x14ac:dyDescent="0.25">
      <c r="A22" s="51"/>
      <c r="B22" s="51"/>
      <c r="C22" s="51"/>
    </row>
    <row r="23" spans="1:3" s="50" customFormat="1" ht="92.25" customHeight="1" x14ac:dyDescent="0.25">
      <c r="A23" s="259" t="s">
        <v>122</v>
      </c>
      <c r="B23" s="260"/>
      <c r="C23" s="260"/>
    </row>
    <row r="24" spans="1:3" s="50" customFormat="1" ht="16.5" x14ac:dyDescent="0.25">
      <c r="A24" s="51"/>
      <c r="B24" s="51"/>
      <c r="C24" s="51"/>
    </row>
    <row r="25" spans="1:3" s="50" customFormat="1" ht="75" customHeight="1" x14ac:dyDescent="0.25">
      <c r="A25" s="259" t="s">
        <v>121</v>
      </c>
      <c r="B25" s="260"/>
      <c r="C25" s="260"/>
    </row>
    <row r="26" spans="1:3" x14ac:dyDescent="0.3">
      <c r="A26" s="52"/>
      <c r="B26" s="52"/>
      <c r="C26" s="52"/>
    </row>
  </sheetData>
  <mergeCells count="9">
    <mergeCell ref="A21:C21"/>
    <mergeCell ref="A23:C23"/>
    <mergeCell ref="A25:C25"/>
    <mergeCell ref="C11:C12"/>
    <mergeCell ref="A14:C14"/>
    <mergeCell ref="A15:C15"/>
    <mergeCell ref="A16:C16"/>
    <mergeCell ref="A17:C17"/>
    <mergeCell ref="A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не изменять!!!</vt:lpstr>
      <vt:lpstr>Лист3</vt:lpstr>
      <vt:lpstr>Лист4</vt:lpstr>
      <vt:lpstr>Лист5</vt:lpstr>
      <vt:lpstr>текстовая часть</vt:lpstr>
      <vt:lpstr>'не изменять!!!'!Область_печати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2019-01-17T09:25:27Z</dcterms:modified>
</cp:coreProperties>
</file>